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tedve\surfdrive\ONDERZOEK\RAAK_mkb infiltrerende stad\WP2\"/>
    </mc:Choice>
  </mc:AlternateContent>
  <xr:revisionPtr revIDLastSave="0" documentId="13_ncr:1_{1ECF4113-28C4-4BDD-B72E-81E9E1A10F29}" xr6:coauthVersionLast="45" xr6:coauthVersionMax="45" xr10:uidLastSave="{00000000-0000-0000-0000-000000000000}"/>
  <bookViews>
    <workbookView xWindow="-108" yWindow="-108" windowWidth="23256" windowHeight="12576" xr2:uid="{9946AC71-D681-4857-9EA6-A34D4E5FCAF5}"/>
  </bookViews>
  <sheets>
    <sheet name="Metingen_HvA_IF" sheetId="1" r:id="rId1"/>
  </sheets>
  <definedNames>
    <definedName name="_xlnm._FilterDatabase" localSheetId="0" hidden="1">Metingen_HvA_IF!$A$1:$BM$71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R58" i="1" l="1"/>
  <c r="AS57" i="1"/>
  <c r="AR57" i="1"/>
  <c r="AR56" i="1"/>
  <c r="AS56" i="1"/>
  <c r="AQ46" i="1" l="1"/>
  <c r="AQ34" i="1"/>
  <c r="AQ38" i="1"/>
  <c r="AQ37" i="1"/>
  <c r="AQ42" i="1"/>
  <c r="AQ44" i="1"/>
  <c r="AQ45" i="1"/>
  <c r="AQ48" i="1"/>
  <c r="AQ49" i="1"/>
  <c r="AQ51" i="1"/>
  <c r="AQ55" i="1"/>
  <c r="AQ56" i="1"/>
  <c r="AQ57" i="1"/>
  <c r="AQ60" i="1"/>
  <c r="AQ61" i="1"/>
  <c r="AQ62" i="1"/>
  <c r="BJ61" i="1" s="1"/>
  <c r="AQ66" i="1"/>
  <c r="AQ67" i="1"/>
  <c r="AQ68" i="1"/>
  <c r="AQ71" i="1"/>
  <c r="AQ5" i="1"/>
  <c r="AQ6" i="1"/>
  <c r="AQ9" i="1"/>
  <c r="AQ10" i="1"/>
  <c r="AQ11" i="1"/>
  <c r="AQ12" i="1"/>
  <c r="AS12" i="1" s="1"/>
  <c r="AQ17" i="1"/>
  <c r="AQ19" i="1"/>
  <c r="AQ20" i="1"/>
  <c r="AQ21" i="1"/>
  <c r="AQ22" i="1"/>
  <c r="AQ23" i="1"/>
  <c r="AQ24" i="1"/>
  <c r="AQ26" i="1"/>
  <c r="AQ27" i="1"/>
  <c r="AQ28" i="1"/>
  <c r="AQ29" i="1"/>
  <c r="AQ31" i="1"/>
  <c r="AP30" i="1"/>
  <c r="AP35" i="1"/>
  <c r="AP36" i="1"/>
  <c r="AP38" i="1"/>
  <c r="AP37" i="1"/>
  <c r="BI38" i="1" s="1"/>
  <c r="AP39" i="1"/>
  <c r="AP40" i="1"/>
  <c r="AP41" i="1"/>
  <c r="AP42" i="1"/>
  <c r="AP43" i="1"/>
  <c r="AP44" i="1"/>
  <c r="AP45" i="1"/>
  <c r="AP46" i="1"/>
  <c r="BI49" i="1" s="1"/>
  <c r="AP47" i="1"/>
  <c r="AP48" i="1"/>
  <c r="AP49" i="1"/>
  <c r="AP50" i="1"/>
  <c r="AP51" i="1"/>
  <c r="AP52" i="1"/>
  <c r="AP53" i="1"/>
  <c r="AP54" i="1"/>
  <c r="AP55" i="1"/>
  <c r="AP56" i="1"/>
  <c r="AP57" i="1"/>
  <c r="AP58" i="1"/>
  <c r="AP59" i="1"/>
  <c r="AP60" i="1"/>
  <c r="AP61" i="1"/>
  <c r="AP62" i="1"/>
  <c r="BI61" i="1" s="1"/>
  <c r="AP63" i="1"/>
  <c r="AP64" i="1"/>
  <c r="AP65" i="1"/>
  <c r="AP66" i="1"/>
  <c r="AP67" i="1"/>
  <c r="AP68" i="1"/>
  <c r="AP69" i="1"/>
  <c r="AP70" i="1"/>
  <c r="AP71" i="1"/>
  <c r="AP34" i="1"/>
  <c r="AP33" i="1"/>
  <c r="AP4" i="1"/>
  <c r="AP5" i="1"/>
  <c r="AP6" i="1"/>
  <c r="AP7" i="1"/>
  <c r="AP8" i="1"/>
  <c r="AP9" i="1"/>
  <c r="AP10" i="1"/>
  <c r="AP11" i="1"/>
  <c r="AP12" i="1"/>
  <c r="AR12" i="1" s="1"/>
  <c r="AP13" i="1"/>
  <c r="AP14" i="1"/>
  <c r="AP15" i="1"/>
  <c r="AP16" i="1"/>
  <c r="AP17" i="1"/>
  <c r="AP18" i="1"/>
  <c r="AP19" i="1"/>
  <c r="AP20" i="1"/>
  <c r="AP21" i="1"/>
  <c r="AP22" i="1"/>
  <c r="AP23" i="1"/>
  <c r="AP24" i="1"/>
  <c r="AP25" i="1"/>
  <c r="AP26" i="1"/>
  <c r="AP27" i="1"/>
  <c r="AP28" i="1"/>
  <c r="AP29" i="1"/>
  <c r="AP31" i="1"/>
  <c r="AP32" i="1"/>
  <c r="AP3" i="1"/>
  <c r="AP2" i="1"/>
  <c r="BI51" i="1" l="1"/>
  <c r="BI14" i="1"/>
  <c r="BI68" i="1"/>
  <c r="BI44" i="1"/>
  <c r="BJ38" i="1"/>
  <c r="BI57" i="1"/>
  <c r="BJ57" i="1"/>
  <c r="BI16" i="1"/>
  <c r="BI58" i="1"/>
  <c r="BI55" i="1"/>
  <c r="BI48" i="1"/>
  <c r="BJ68" i="1"/>
  <c r="BI32" i="1"/>
  <c r="BI53" i="1"/>
  <c r="BJ48" i="1"/>
  <c r="BI40" i="1"/>
  <c r="BI42" i="1"/>
  <c r="BI39" i="1"/>
  <c r="BI3" i="1"/>
  <c r="BI66" i="1"/>
  <c r="BJ49" i="1"/>
  <c r="BJ66" i="1"/>
  <c r="BI60" i="1"/>
  <c r="BJ60" i="1"/>
  <c r="N30" i="1"/>
  <c r="N29" i="1"/>
  <c r="N28" i="1"/>
  <c r="N27" i="1"/>
  <c r="N26" i="1"/>
  <c r="AH25" i="1"/>
  <c r="N25" i="1"/>
  <c r="AH24" i="1"/>
  <c r="N24" i="1"/>
  <c r="N22" i="1"/>
  <c r="L21" i="1"/>
  <c r="L20" i="1"/>
  <c r="AH17" i="1"/>
  <c r="AH16" i="1"/>
  <c r="AH14" i="1"/>
  <c r="A11" i="1"/>
  <c r="A10" i="1" s="1"/>
  <c r="A9" i="1" s="1"/>
  <c r="A8" i="1" s="1"/>
  <c r="A7" i="1" s="1"/>
  <c r="A6" i="1" s="1"/>
  <c r="A5" i="1" s="1"/>
  <c r="A4" i="1" s="1"/>
  <c r="A2" i="1" l="1"/>
  <c r="A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tc={8ED9D638-AFC1-4F90-9E95-F3AF0721AA78}</author>
    <author>tc={94C38A34-F40E-40C3-B976-74F5FAD36A3C}</author>
    <author>tc={FDB2196A-9B7C-4B48-B106-910ECD9EE8F4}</author>
    <author>tc={FD5DF2CC-14AE-469F-9BD3-D5E74184725B}</author>
    <author>tc={9828E15B-1C8D-4199-AB37-8B213F40DA29}</author>
    <author>tc={A8ED62A2-B689-4B54-9CF0-646493CB01AC}</author>
    <author>tc={E08BB4A1-74E3-4807-A33D-36609CC94ED8}</author>
    <author>tc={765404CC-27AE-4255-93ED-F18B1E8D17AF}</author>
    <author>tc={A341DC1A-CE3E-4C57-9F04-5C3415A89E80}</author>
    <author>tc={FE57B0AF-579A-4A5D-91DD-B9B3361B435E}</author>
    <author>tc={55761388-1A96-4ADD-A9B4-458E1CB3EE75}</author>
    <author>tc={9F2DBC5A-682E-4C18-93D7-CCCCE1F9FCBE}</author>
    <author>tc={9A8AEE0F-33F0-436A-B442-ABA3DE3590C0}</author>
    <author>tc={577DA53B-A56E-4820-8083-1B511BAF6C32}</author>
    <author>tc={81AB057F-9762-41B2-A2A4-A959C57F64AD}</author>
    <author>tc={E4DEA71D-6E5E-418E-B242-2F31CFE4BF8A}</author>
  </authors>
  <commentList>
    <comment ref="AF1" authorId="0" shapeId="0" xr:uid="{8ED9D638-AFC1-4F90-9E95-F3AF0721AA78}">
      <text>
        <t>[Opmerkingenthread]
U kunt deze opmerkingenthread lezen in uw versie van Excel. Eventuele wijzigingen aan de thread gaan echter verloren als het bestand wordt geopend in een nieuwere versie van Excel. Meer informatie: https://go.microsoft.com/fwlink/?linkid=870924
Opmerking:
    Betreft gerapporteerde metingen uit eerste testronde (2018-2019). Niet altijd bekend of dit gerapporteerde getal een gemiddelde betreft of meting onder onverzadigde condities.</t>
      </text>
    </comment>
    <comment ref="AG1" authorId="1" shapeId="0" xr:uid="{94C38A34-F40E-40C3-B976-74F5FAD36A3C}">
      <text>
        <t>[Opmerkingenthread]
U kunt deze opmerkingenthread lezen in uw versie van Excel. Eventuele wijzigingen aan de thread gaan echter verloren als het bestand wordt geopend in een nieuwere versie van Excel. Meer informatie: https://go.microsoft.com/fwlink/?linkid=870924
Opmerking:
    Betreft gerapporteerde metingen uit eerste testronde (2018-2019). Niet altijd bekend of dit gerapporteerde getal een gemiddelde betreft of meting onder onverzadigde condities.</t>
      </text>
    </comment>
    <comment ref="AF13" authorId="2" shapeId="0" xr:uid="{FDB2196A-9B7C-4B48-B106-910ECD9EE8F4}">
      <text>
        <t>[Opmerkingenthread]
U kunt deze opmerkingenthread lezen in uw versie van Excel. Eventuele wijzigingen aan de thread gaan echter verloren als het bestand wordt geopend in een nieuwere versie van Excel. Meer informatie: https://go.microsoft.com/fwlink/?linkid=870924
Opmerking:
    Gemeten door Andy en Rutger</t>
      </text>
    </comment>
    <comment ref="B14" authorId="3" shapeId="0" xr:uid="{FD5DF2CC-14AE-469F-9BD3-D5E74184725B}">
      <text>
        <t>[Opmerkingenthread]
U kunt deze opmerkingenthread lezen in uw versie van Excel. Eventuele wijzigingen aan de thread gaan echter verloren als het bestand wordt geopend in een nieuwere versie van Excel. Meer informatie: https://go.microsoft.com/fwlink/?linkid=870924
Opmerking:
    Onderhoud: ZOAB reiniger en invegen</t>
      </text>
    </comment>
    <comment ref="AF14" authorId="4" shapeId="0" xr:uid="{9828E15B-1C8D-4199-AB37-8B213F40DA29}">
      <text>
        <t>[Opmerkingenthread]
U kunt deze opmerkingenthread lezen in uw versie van Excel. Eventuele wijzigingen aan de thread gaan echter verloren als het bestand wordt geopend in een nieuwere versie van Excel. Meer informatie: https://go.microsoft.com/fwlink/?linkid=870924
Opmerking:
    Gemeten door Andy en Rutger</t>
      </text>
    </comment>
    <comment ref="AF15" authorId="5" shapeId="0" xr:uid="{A8ED62A2-B689-4B54-9CF0-646493CB01AC}">
      <text>
        <t>[Opmerkingenthread]
U kunt deze opmerkingenthread lezen in uw versie van Excel. Eventuele wijzigingen aan de thread gaan echter verloren als het bestand wordt geopend in een nieuwere versie van Excel. Meer informatie: https://go.microsoft.com/fwlink/?linkid=870924
Opmerking:
    Gemeten door Andy en Rutger</t>
      </text>
    </comment>
    <comment ref="B16" authorId="6" shapeId="0" xr:uid="{E08BB4A1-74E3-4807-A33D-36609CC94ED8}">
      <text>
        <t>[Opmerkingenthread]
U kunt deze opmerkingenthread lezen in uw versie van Excel. Eventuele wijzigingen aan de thread gaan echter verloren als het bestand wordt geopend in een nieuwere versie van Excel. Meer informatie: https://go.microsoft.com/fwlink/?linkid=870924
Opmerking:
    Onderhoud: ZOAB reiniger en invegen</t>
      </text>
    </comment>
    <comment ref="AF16" authorId="7" shapeId="0" xr:uid="{765404CC-27AE-4255-93ED-F18B1E8D17AF}">
      <text>
        <t>[Opmerkingenthread]
U kunt deze opmerkingenthread lezen in uw versie van Excel. Eventuele wijzigingen aan de thread gaan echter verloren als het bestand wordt geopend in een nieuwere versie van Excel. Meer informatie: https://go.microsoft.com/fwlink/?linkid=870924
Opmerking:
    Gemeten door Andy en Rutger</t>
      </text>
    </comment>
    <comment ref="AP30" authorId="8" shapeId="0" xr:uid="{A341DC1A-CE3E-4C57-9F04-5C3415A89E80}">
      <text>
        <t>[Opmerkingenthread]
U kunt deze opmerkingenthread lezen in uw versie van Excel. Eventuele wijzigingen aan de thread gaan echter verloren als het bestand wordt geopend in een nieuwere versie van Excel. Meer informatie: https://go.microsoft.com/fwlink/?linkid=870924
Opmerking:
    Divermeting onbekend: handmeting gebruikt</t>
      </text>
    </comment>
    <comment ref="AI44" authorId="9" shapeId="0" xr:uid="{FE57B0AF-579A-4A5D-91DD-B9B3361B435E}">
      <text>
        <t>[Opmerkingenthread]
U kunt deze opmerkingenthread lezen in uw versie van Excel. Eventuele wijzigingen aan de thread gaan echter verloren als het bestand wordt geopend in een nieuwere versie van Excel. Meer informatie: https://go.microsoft.com/fwlink/?linkid=870924
Opmerking:
    groot verschil in handmetingen even/oneven zijde: 624/330 (gemiddelde genomen, ook voor divers)</t>
      </text>
    </comment>
    <comment ref="AJ44" authorId="10" shapeId="0" xr:uid="{55761388-1A96-4ADD-A9B4-458E1CB3EE75}">
      <text>
        <t>[Opmerkingenthread]
U kunt deze opmerkingenthread lezen in uw versie van Excel. Eventuele wijzigingen aan de thread gaan echter verloren als het bestand wordt geopend in een nieuwere versie van Excel. Meer informatie: https://go.microsoft.com/fwlink/?linkid=870924
Opmerking:
    groot verschil in handmetingen even/oneven zijde: 411/196 (gemiddelde genomen, ook voor divers)</t>
      </text>
    </comment>
    <comment ref="N50" authorId="11" shapeId="0" xr:uid="{9F2DBC5A-682E-4C18-93D7-CCCCE1F9FCBE}">
      <text>
        <t>[Opmerkingenthread]
U kunt deze opmerkingenthread lezen in uw versie van Excel. Eventuele wijzigingen aan de thread gaan echter verloren als het bestand wordt geopend in een nieuwere versie van Excel. Meer informatie: https://go.microsoft.com/fwlink/?linkid=870924
Opmerking:
    simulatie van 5 jaar vervuiling</t>
      </text>
    </comment>
    <comment ref="N51" authorId="12" shapeId="0" xr:uid="{9A8AEE0F-33F0-436A-B442-ABA3DE3590C0}">
      <text>
        <t>[Opmerkingenthread]
U kunt deze opmerkingenthread lezen in uw versie van Excel. Eventuele wijzigingen aan de thread gaan echter verloren als het bestand wordt geopend in een nieuwere versie van Excel. Meer informatie: https://go.microsoft.com/fwlink/?linkid=870924
Opmerking:
    simulatie van 5 jaar vervuiling, daarna reiniging.</t>
      </text>
    </comment>
    <comment ref="N52" authorId="13" shapeId="0" xr:uid="{577DA53B-A56E-4820-8083-1B511BAF6C32}">
      <text>
        <t>[Opmerkingenthread]
U kunt deze opmerkingenthread lezen in uw versie van Excel. Eventuele wijzigingen aan de thread gaan echter verloren als het bestand wordt geopend in een nieuwere versie van Excel. Meer informatie: https://go.microsoft.com/fwlink/?linkid=870924
Opmerking:
    simulatie van 5 jaar vervuiling</t>
      </text>
    </comment>
    <comment ref="N53" authorId="14" shapeId="0" xr:uid="{81AB057F-9762-41B2-A2A4-A959C57F64AD}">
      <text>
        <t>[Opmerkingenthread]
U kunt deze opmerkingenthread lezen in uw versie van Excel. Eventuele wijzigingen aan de thread gaan echter verloren als het bestand wordt geopend in een nieuwere versie van Excel. Meer informatie: https://go.microsoft.com/fwlink/?linkid=870924
Opmerking:
    simulatie van 5 jaar vervuiling</t>
      </text>
    </comment>
    <comment ref="AC66" authorId="15" shapeId="0" xr:uid="{E4DEA71D-6E5E-418E-B242-2F31CFE4BF8A}">
      <text>
        <t>[Opmerkingenthread]
U kunt deze opmerkingenthread lezen in uw versie van Excel. Eventuele wijzigingen aan de thread gaan echter verloren als het bestand wordt geopend in een nieuwere versie van Excel. Meer informatie: https://go.microsoft.com/fwlink/?linkid=870924
Opmerking:
    Vermoed wordt dat hier sprake is van diepte-infiltratie. Vraag staat uit bij gemeente.</t>
      </text>
    </comment>
  </commentList>
</comments>
</file>

<file path=xl/sharedStrings.xml><?xml version="1.0" encoding="utf-8"?>
<sst xmlns="http://schemas.openxmlformats.org/spreadsheetml/2006/main" count="2216" uniqueCount="461">
  <si>
    <t>Almere</t>
  </si>
  <si>
    <t>Afternoon</t>
  </si>
  <si>
    <t>Klei</t>
  </si>
  <si>
    <t>Hogeschool van Amsterdam</t>
  </si>
  <si>
    <t>David Livingstonestraat, Almere</t>
  </si>
  <si>
    <t>David Livingstonestraat - Onderhoud</t>
  </si>
  <si>
    <t>ja</t>
  </si>
  <si>
    <t>David Livingstonestraat</t>
  </si>
  <si>
    <t>Zwolle</t>
  </si>
  <si>
    <t>Morning</t>
  </si>
  <si>
    <t>nee</t>
  </si>
  <si>
    <t>Utrecht</t>
  </si>
  <si>
    <t>Vechtdijk, Utrecht</t>
  </si>
  <si>
    <t>Vechtdijk</t>
  </si>
  <si>
    <t>Klei/Zand</t>
  </si>
  <si>
    <t>Rijnenburglaan</t>
  </si>
  <si>
    <t>Vechtplantsoen, Utrecht</t>
  </si>
  <si>
    <t>Vechtplantsoen</t>
  </si>
  <si>
    <t>Linschotensingel, Utrecht</t>
  </si>
  <si>
    <t>Linschotensingel</t>
  </si>
  <si>
    <t>Egmond a/d Hoef</t>
  </si>
  <si>
    <t>Krommedijk, Egmond a/d Hoef</t>
  </si>
  <si>
    <t>Zand</t>
  </si>
  <si>
    <t>Amersfoort</t>
  </si>
  <si>
    <t>Schiermonikooghof, Amersfoort</t>
  </si>
  <si>
    <t>Schiermonikooghof</t>
  </si>
  <si>
    <t>Zeist 1</t>
  </si>
  <si>
    <t>Zeist</t>
  </si>
  <si>
    <t>Geen onderhoud</t>
  </si>
  <si>
    <t>ZOAB reiniging</t>
  </si>
  <si>
    <t>Zeist 2</t>
  </si>
  <si>
    <t>Uranushof</t>
  </si>
  <si>
    <t>Gerhard Pranglaan</t>
  </si>
  <si>
    <t>Zeist 3</t>
  </si>
  <si>
    <t>-</t>
  </si>
  <si>
    <t>Huizen 1</t>
  </si>
  <si>
    <t>Huizen</t>
  </si>
  <si>
    <t>Colijnlaan</t>
  </si>
  <si>
    <t>Huizen 2</t>
  </si>
  <si>
    <t>Groen van Prinstererlaan</t>
  </si>
  <si>
    <t>Utrecht 3</t>
  </si>
  <si>
    <t>Cremerstraat, Utrecht</t>
  </si>
  <si>
    <t>Cremerstraat</t>
  </si>
  <si>
    <t>Utrecht 4</t>
  </si>
  <si>
    <t>Utrecht 1</t>
  </si>
  <si>
    <t>Nijeveldsingel, Utrecht</t>
  </si>
  <si>
    <t>Nijeveldsingel</t>
  </si>
  <si>
    <t>Utrecht 2</t>
  </si>
  <si>
    <t>Brasemstraat, Utrecht</t>
  </si>
  <si>
    <t>Brasemstraat</t>
  </si>
  <si>
    <t>Uranushof, Zeist</t>
  </si>
  <si>
    <t xml:space="preserve">Breukelen 1 </t>
  </si>
  <si>
    <t>Breukelen</t>
  </si>
  <si>
    <t>Station PR2, Breukelen</t>
  </si>
  <si>
    <t>P+R Breukelen P2</t>
  </si>
  <si>
    <t>Breukelen 2</t>
  </si>
  <si>
    <t>Loosdrecht</t>
  </si>
  <si>
    <t>Berkenlaan, Loosdrecht</t>
  </si>
  <si>
    <t>Berkenlaan</t>
  </si>
  <si>
    <t>Almere 1</t>
  </si>
  <si>
    <t>Almere 2</t>
  </si>
  <si>
    <t>#</t>
  </si>
  <si>
    <t>Test locations</t>
  </si>
  <si>
    <t>Stad</t>
  </si>
  <si>
    <t>Spoorvorming?</t>
  </si>
  <si>
    <t>Tester(s)</t>
  </si>
  <si>
    <t>Source/climatescan link</t>
  </si>
  <si>
    <t>Almere, Roald Amundstraat na herstraten met voegvulling brekerzand</t>
  </si>
  <si>
    <t>Almere, Roald Amundstraat bestaande constructie</t>
  </si>
  <si>
    <t>Grubbenvorst</t>
  </si>
  <si>
    <t>Heemskerk</t>
  </si>
  <si>
    <t>Bergen</t>
  </si>
  <si>
    <t>Ericaplein</t>
  </si>
  <si>
    <t>Wilgenhoutvlinder</t>
  </si>
  <si>
    <t>Joost Banckertstraat</t>
  </si>
  <si>
    <t>Boslaan</t>
  </si>
  <si>
    <t>Hoogdorperweg</t>
  </si>
  <si>
    <t>Krommedijk 3a</t>
  </si>
  <si>
    <t>Duizendbladweg</t>
  </si>
  <si>
    <t>De Hoevens 38</t>
  </si>
  <si>
    <t>Edisonstraat 103</t>
  </si>
  <si>
    <t>Celsiuslaan 62-68</t>
  </si>
  <si>
    <t>Leilat 85</t>
  </si>
  <si>
    <t>Lient 83-97</t>
  </si>
  <si>
    <t>Waterdoorlatende BSS</t>
  </si>
  <si>
    <t>Waterpasserende BSS</t>
  </si>
  <si>
    <t>Waterpasserend BSS</t>
  </si>
  <si>
    <t>middag</t>
  </si>
  <si>
    <t>ochtend</t>
  </si>
  <si>
    <t>groot</t>
  </si>
  <si>
    <t>geen</t>
  </si>
  <si>
    <t>klein</t>
  </si>
  <si>
    <t>herstraat voegvulling brekerzand</t>
  </si>
  <si>
    <t>Code</t>
  </si>
  <si>
    <t>H-HGa</t>
  </si>
  <si>
    <t>H-HGb</t>
  </si>
  <si>
    <t>A-DHa</t>
  </si>
  <si>
    <t>A-LI</t>
  </si>
  <si>
    <t>A-LE</t>
  </si>
  <si>
    <t>A-RAb</t>
  </si>
  <si>
    <t>A-RAa</t>
  </si>
  <si>
    <t>A-RAc</t>
  </si>
  <si>
    <t>Almere, Roald Amundstraat na herstraten met voegvulling split (basalt)</t>
  </si>
  <si>
    <t>U-LE</t>
  </si>
  <si>
    <t>U-ED</t>
  </si>
  <si>
    <t>U-CE</t>
  </si>
  <si>
    <t>Roald Amundsenstraat 35-47</t>
  </si>
  <si>
    <t>Type/Leverancier</t>
  </si>
  <si>
    <t>verkanting</t>
  </si>
  <si>
    <t>kolken</t>
  </si>
  <si>
    <t>Verkeer uitgevoerde metingen</t>
  </si>
  <si>
    <t>struiken</t>
  </si>
  <si>
    <t>bladeren</t>
  </si>
  <si>
    <t>conditie straatwerk</t>
  </si>
  <si>
    <t>Losse stenen</t>
  </si>
  <si>
    <t>Verkeersintensiteit</t>
  </si>
  <si>
    <t>Parkeerintensiteit</t>
  </si>
  <si>
    <t>Regulier_onderhoud</t>
  </si>
  <si>
    <t>Gereinigd als onderdeel proef?</t>
  </si>
  <si>
    <t>Reinigingsmethode</t>
  </si>
  <si>
    <t>Reden Meting</t>
  </si>
  <si>
    <t xml:space="preserve">Minor 2019 </t>
  </si>
  <si>
    <t>Voeg_afstandhouders</t>
  </si>
  <si>
    <t>Voeg_breedte</t>
  </si>
  <si>
    <t>Voeg_materiaal</t>
  </si>
  <si>
    <t>Voeg_conditie</t>
  </si>
  <si>
    <t>Straatlaag_dikte</t>
  </si>
  <si>
    <t>Straatlaag_materiaal</t>
  </si>
  <si>
    <t>Fundering_materiaal</t>
  </si>
  <si>
    <t>Fundering_dikte</t>
  </si>
  <si>
    <t>Ondergrond_materiaal</t>
  </si>
  <si>
    <t>&lt;3 mm</t>
  </si>
  <si>
    <t>goed</t>
  </si>
  <si>
    <t>7 cm</t>
  </si>
  <si>
    <t>30 cm</t>
  </si>
  <si>
    <t>weinig</t>
  </si>
  <si>
    <t>laag</t>
  </si>
  <si>
    <t>straatvegen</t>
  </si>
  <si>
    <t>n.a.</t>
  </si>
  <si>
    <t>gebroken hardsteen 2/6</t>
  </si>
  <si>
    <t>gebroken hardsteen 8/32</t>
  </si>
  <si>
    <t>25 cm</t>
  </si>
  <si>
    <t>Plaatvorming straatlaag</t>
  </si>
  <si>
    <t>hogedruk lucht (v/d Vleut)</t>
  </si>
  <si>
    <t>ZOAB-reiniger</t>
  </si>
  <si>
    <t>A-DHb1</t>
  </si>
  <si>
    <t>A-DHb2</t>
  </si>
  <si>
    <t>5-8 mm</t>
  </si>
  <si>
    <t>gebroken hardsteen 1/3</t>
  </si>
  <si>
    <t>gemiddeld</t>
  </si>
  <si>
    <t>B-Da1</t>
  </si>
  <si>
    <t>B-Da2</t>
  </si>
  <si>
    <t>B-Db1</t>
  </si>
  <si>
    <t>B-Dc1</t>
  </si>
  <si>
    <t>Bergen, Duizendbladweg (Vak A) na ZOAB-reiniging 125 bar</t>
  </si>
  <si>
    <t>Bergen, Duizendbladweg (Vak B) na ZOAB-reiniging 50-60 bar</t>
  </si>
  <si>
    <t>4-8 mm</t>
  </si>
  <si>
    <t>4 mm</t>
  </si>
  <si>
    <t>Drainvoeg viltjes</t>
  </si>
  <si>
    <t>5 cm</t>
  </si>
  <si>
    <t>ZOAB-reiniger 125 bar</t>
  </si>
  <si>
    <t>ZOAB-reiniger 50-60 bar</t>
  </si>
  <si>
    <t>H-JBa1</t>
  </si>
  <si>
    <t>H-JBb1</t>
  </si>
  <si>
    <t>H-BLa1</t>
  </si>
  <si>
    <t>H-BLa2</t>
  </si>
  <si>
    <t>8 mm</t>
  </si>
  <si>
    <t xml:space="preserve">ja </t>
  </si>
  <si>
    <t>Bestone split 1-3</t>
  </si>
  <si>
    <t>mosgroei</t>
  </si>
  <si>
    <t>Bestone split 2-6</t>
  </si>
  <si>
    <t>Mengranulaat 4-31,5</t>
  </si>
  <si>
    <t>tonrond</t>
  </si>
  <si>
    <t>veel</t>
  </si>
  <si>
    <t>3,4,7</t>
  </si>
  <si>
    <t>zuigveegmachine (6x per jaar)</t>
  </si>
  <si>
    <t>herstraat voegvulling split (basalt)</t>
  </si>
  <si>
    <t>hoog</t>
  </si>
  <si>
    <t>U-WGa1</t>
  </si>
  <si>
    <t>U-WGa2</t>
  </si>
  <si>
    <t>U-WGb1</t>
  </si>
  <si>
    <t>U-WGc1</t>
  </si>
  <si>
    <t>&lt;4 mm</t>
  </si>
  <si>
    <t>vervuild en onkruid</t>
  </si>
  <si>
    <t>Hollands split 2-6</t>
  </si>
  <si>
    <t>onbekend</t>
  </si>
  <si>
    <t>Handmeting onverzadigd (mm/uur)</t>
  </si>
  <si>
    <t>Handmeting verzadigd II (mm/uur)</t>
  </si>
  <si>
    <t>G-EPa1</t>
  </si>
  <si>
    <t>G-EPa2</t>
  </si>
  <si>
    <t>G-EPa3</t>
  </si>
  <si>
    <t>G-EPa4</t>
  </si>
  <si>
    <t>&lt; 3mm</t>
  </si>
  <si>
    <t>Aquabase C1 1/3</t>
  </si>
  <si>
    <t>3 cm</t>
  </si>
  <si>
    <t>Aquabase A5 8/32</t>
  </si>
  <si>
    <t>nog geen onderhoud</t>
  </si>
  <si>
    <t>G-EPb1</t>
  </si>
  <si>
    <t>G-EPb2</t>
  </si>
  <si>
    <t>G-EPb3</t>
  </si>
  <si>
    <t>G-EPb4</t>
  </si>
  <si>
    <t>G-EPd1</t>
  </si>
  <si>
    <t>G-EPa0</t>
  </si>
  <si>
    <t>G-EPb0</t>
  </si>
  <si>
    <t>G-EPc0</t>
  </si>
  <si>
    <t>G-EPd0</t>
  </si>
  <si>
    <t>Tilesystems test/Minor 2019</t>
  </si>
  <si>
    <t>&lt; 3  mm</t>
  </si>
  <si>
    <t>veeg/zuig wagen</t>
  </si>
  <si>
    <t>ZOAB reiniger 100 bar</t>
  </si>
  <si>
    <t>ZOAB reiniger 80-90 bar</t>
  </si>
  <si>
    <t>Grubbenvorst fieldlab proefvak A gereinigd ZOAB cleaner</t>
  </si>
  <si>
    <t>Grubbenvorst fieldlab proefvak A na 5 jaar vervuiling, ongereinigd</t>
  </si>
  <si>
    <t>Grubbenvorst fieldlab proefvak A, gereinigd ZOAB cleaner na 5 jaar vervuiling</t>
  </si>
  <si>
    <t>Grubbenvorst fieldlab proefvak B na 5 jaar vervuiling, ongereinigd</t>
  </si>
  <si>
    <t>Grubbenvorst fieldlab proefvak B, gereinigd ZOAB cleaner na 5 jaar vervuiling</t>
  </si>
  <si>
    <t>&lt; 3 mm</t>
  </si>
  <si>
    <t>stenen los, voegmateriaal verdwenen</t>
  </si>
  <si>
    <t xml:space="preserve">Drainmix 4/16 </t>
  </si>
  <si>
    <t>SBR rubberen draintegels op oude korrelmix fundering</t>
  </si>
  <si>
    <t>Handmeting verzadigd I (mm/uur)</t>
  </si>
  <si>
    <t>Divermeting onverzadigd (mm/uur)</t>
  </si>
  <si>
    <t>Divermeting verzadigd I (mm/uur)</t>
  </si>
  <si>
    <t>Divermeting verzadigd II (mm/uur)</t>
  </si>
  <si>
    <t>Verschil infiltratiesnelheid (%)</t>
  </si>
  <si>
    <t>Divermeting verzadigd III (mm/uur)</t>
  </si>
  <si>
    <t>Z-UR</t>
  </si>
  <si>
    <t>Z-GP</t>
  </si>
  <si>
    <t>L-PR</t>
  </si>
  <si>
    <t>Leeftijd</t>
  </si>
  <si>
    <t>Jaar van constructie</t>
  </si>
  <si>
    <t>Straatnaam</t>
  </si>
  <si>
    <t>Adres</t>
  </si>
  <si>
    <t>Testdatum</t>
  </si>
  <si>
    <t>Tijd op de dag</t>
  </si>
  <si>
    <t>2e fysisch proces systeem</t>
  </si>
  <si>
    <t>Fysisch proces systeem</t>
  </si>
  <si>
    <t>Bomen</t>
  </si>
  <si>
    <t>Boom over weg ratio</t>
  </si>
  <si>
    <t>A-DLa1</t>
  </si>
  <si>
    <t>A-DLa2</t>
  </si>
  <si>
    <t>Z-PL</t>
  </si>
  <si>
    <t>Z-NH</t>
  </si>
  <si>
    <t>H-CS</t>
  </si>
  <si>
    <t>H-GP</t>
  </si>
  <si>
    <t>Planetenlaan/Uranushof</t>
  </si>
  <si>
    <t>Planetenlaan/Uranushof, weg</t>
  </si>
  <si>
    <t>B-PRa1</t>
  </si>
  <si>
    <t>B-PRa2</t>
  </si>
  <si>
    <t>Uranushof, parkeerplaats</t>
  </si>
  <si>
    <t>U-CSa1</t>
  </si>
  <si>
    <t>U-VPa1</t>
  </si>
  <si>
    <t>U-NSa1</t>
  </si>
  <si>
    <t>U-BSa1</t>
  </si>
  <si>
    <t>U-VDa1</t>
  </si>
  <si>
    <t>U-RLa1</t>
  </si>
  <si>
    <t>U-VPb1</t>
  </si>
  <si>
    <t>U-LSa1</t>
  </si>
  <si>
    <t>A-DLb1</t>
  </si>
  <si>
    <t>A-DLb2</t>
  </si>
  <si>
    <t>Z-RSb1</t>
  </si>
  <si>
    <t>Z-RSa1</t>
  </si>
  <si>
    <t>A-MPa1</t>
  </si>
  <si>
    <t>A-SHa1</t>
  </si>
  <si>
    <t>E-DVb1</t>
  </si>
  <si>
    <t>E-DVa1</t>
  </si>
  <si>
    <t>Diverdata eerder gerapporteerd (mm/uu)</t>
  </si>
  <si>
    <t>Handmeting eerder gerapporteerd (mm/uur)</t>
  </si>
  <si>
    <t>Ondergrond-DINO</t>
  </si>
  <si>
    <t>Wijktypologie</t>
  </si>
  <si>
    <t>Maximumsnelheid</t>
  </si>
  <si>
    <t>Maaiveldhoogte in m tov NAP</t>
  </si>
  <si>
    <t>2019</t>
  </si>
  <si>
    <t>Marco Poloroute, Almere</t>
  </si>
  <si>
    <t>eenzijdig verkant</t>
  </si>
  <si>
    <t>Rembrandtlaan - gleuf</t>
  </si>
  <si>
    <t xml:space="preserve">Rembrandtlaan  </t>
  </si>
  <si>
    <t>Marco Poloroute</t>
  </si>
  <si>
    <t>dakprofiel</t>
  </si>
  <si>
    <t>Rembrandtlaan, Zwolle</t>
  </si>
  <si>
    <t>Rijnenburglaan, Utrecht</t>
  </si>
  <si>
    <t>vlakprofiel</t>
  </si>
  <si>
    <t>hol profiel</t>
  </si>
  <si>
    <t>vlak profiel</t>
  </si>
  <si>
    <t>Colijnlaan, Huizen</t>
  </si>
  <si>
    <t>Gerhard Pranglaan, Zeist</t>
  </si>
  <si>
    <t>De Lessepstraat</t>
  </si>
  <si>
    <t>midden</t>
  </si>
  <si>
    <t>Uranushof parkeerplaats</t>
  </si>
  <si>
    <t>Postcode</t>
  </si>
  <si>
    <t>1363 LA</t>
  </si>
  <si>
    <t>1363 LC</t>
  </si>
  <si>
    <t>8025 BK</t>
  </si>
  <si>
    <t>3525 CD</t>
  </si>
  <si>
    <t>3555 XC</t>
  </si>
  <si>
    <t>3525 XB</t>
  </si>
  <si>
    <t>1934 PP</t>
  </si>
  <si>
    <t>3826 DJ</t>
  </si>
  <si>
    <t>3734 VJ</t>
  </si>
  <si>
    <t>3712 BE</t>
  </si>
  <si>
    <t>1272 GK</t>
  </si>
  <si>
    <t>1272 GB</t>
  </si>
  <si>
    <t>3532 BJ</t>
  </si>
  <si>
    <t>3525 CT</t>
  </si>
  <si>
    <t>3525 TB</t>
  </si>
  <si>
    <t>3621 LR</t>
  </si>
  <si>
    <t>1231 CE</t>
  </si>
  <si>
    <t>5971 GC</t>
  </si>
  <si>
    <t>Ericaplein, Grubbenvorst</t>
  </si>
  <si>
    <t>3544 VZ</t>
  </si>
  <si>
    <t>1272 BP</t>
  </si>
  <si>
    <t>1272 CW</t>
  </si>
  <si>
    <t>Wilgenhoutvlinder 1-3, Utrecht</t>
  </si>
  <si>
    <t>Joost Banckertstraat, Huizen</t>
  </si>
  <si>
    <t>Boslaan, Huizen</t>
  </si>
  <si>
    <t>1965 NB</t>
  </si>
  <si>
    <t>Hoogdorperweg, Heemskerk</t>
  </si>
  <si>
    <t>1861 XJ</t>
  </si>
  <si>
    <t>Duizendbladweg, Bergen</t>
  </si>
  <si>
    <t>1363 KH</t>
  </si>
  <si>
    <t>3553 RJ</t>
  </si>
  <si>
    <t>3555 BG</t>
  </si>
  <si>
    <t>3553 HM</t>
  </si>
  <si>
    <t>3829 GP</t>
  </si>
  <si>
    <t>3829 ER</t>
  </si>
  <si>
    <t>3829 CC</t>
  </si>
  <si>
    <t>Bedrijven</t>
  </si>
  <si>
    <t>Sub-urbane uitbreiding</t>
  </si>
  <si>
    <t xml:space="preserve">3563 ME </t>
  </si>
  <si>
    <t>Tuinstad hoogbouw</t>
  </si>
  <si>
    <t>Vernieuwd</t>
  </si>
  <si>
    <t>Naoorlogse woonwijk</t>
  </si>
  <si>
    <t>Naoorlogse tuinstad laagbouw</t>
  </si>
  <si>
    <t>Bloemkoolwijk</t>
  </si>
  <si>
    <t>Villa</t>
  </si>
  <si>
    <t>Volkswijk</t>
  </si>
  <si>
    <t>Roald Amundsenstraat 35-47, Almere</t>
  </si>
  <si>
    <t>De Lessepstraat, Utrecht</t>
  </si>
  <si>
    <t>Edisonstraat 103, Utrecht</t>
  </si>
  <si>
    <t>Celsiuslaan 62-68, Utrecht</t>
  </si>
  <si>
    <t>De Hoevens 38, Amersfoort</t>
  </si>
  <si>
    <t>Leilat 85, Amersfoort</t>
  </si>
  <si>
    <t>Lient 83-97, Amersfoort</t>
  </si>
  <si>
    <t>vakken</t>
  </si>
  <si>
    <t>Parkeerwijze</t>
  </si>
  <si>
    <t>vakken &amp; weg</t>
  </si>
  <si>
    <t>niet bekend</t>
  </si>
  <si>
    <t>Buitengebied</t>
  </si>
  <si>
    <t>weg</t>
  </si>
  <si>
    <t>slecht</t>
  </si>
  <si>
    <t>Meting verzadigd (meest extreme verzadigingsconditie)</t>
  </si>
  <si>
    <t>Meting onverzadigd (onverzadigde conditie)</t>
  </si>
  <si>
    <t>Verbetering infiltratiecapaciteit door reiniging onder onverzadigde condities (+/-%)</t>
  </si>
  <si>
    <t>Verbetering infiltratiecapaciteit door reiniging onder verzadigde condities (+/-%)</t>
  </si>
  <si>
    <t>hogedruk lucht (spuitlans)</t>
  </si>
  <si>
    <t>Menggranulaat 0/31,5</t>
  </si>
  <si>
    <t>Gebroken hardsteen 8/32</t>
  </si>
  <si>
    <t>Straatzand</t>
  </si>
  <si>
    <t>Onbekend</t>
  </si>
  <si>
    <t>Gebroken hardsteen 6/32</t>
  </si>
  <si>
    <t>Gebroken hardsteen 2/6</t>
  </si>
  <si>
    <t>Basalt split 0-2</t>
  </si>
  <si>
    <t>Split 1-2</t>
  </si>
  <si>
    <t>Gebroken hardsteen 1/3</t>
  </si>
  <si>
    <t>ZOAB reiniger</t>
  </si>
  <si>
    <t>ZOAB reingier</t>
  </si>
  <si>
    <t>4 - 8 mm</t>
  </si>
  <si>
    <t>ja drainflow</t>
  </si>
  <si>
    <t>1-3 mm kwartszand</t>
  </si>
  <si>
    <t>morene split 2-6</t>
  </si>
  <si>
    <t>3  -  5 cm</t>
  </si>
  <si>
    <t>menggranulaat 3/32</t>
  </si>
  <si>
    <t>Ja</t>
  </si>
  <si>
    <t>0 - 8 mm</t>
  </si>
  <si>
    <t>Brekerzand 0-2</t>
  </si>
  <si>
    <t>4 - 6 cm</t>
  </si>
  <si>
    <t>Hollandse steenslag 2-6 mm</t>
  </si>
  <si>
    <t>hollandse steenslag 2- 6</t>
  </si>
  <si>
    <t>3-6 cm</t>
  </si>
  <si>
    <t>bestaand zandpakket</t>
  </si>
  <si>
    <t>1-3 mm type CL 13</t>
  </si>
  <si>
    <t xml:space="preserve">gebroken hardsteen 2-6 mm type F </t>
  </si>
  <si>
    <t xml:space="preserve">4 cm </t>
  </si>
  <si>
    <t>Hardsteen 8-32 mm type MHK53</t>
  </si>
  <si>
    <t>1-3 mm type CL 14</t>
  </si>
  <si>
    <t xml:space="preserve">5 cm </t>
  </si>
  <si>
    <t>Hardsteen 8-32 mm type MHK54</t>
  </si>
  <si>
    <t>31 cm</t>
  </si>
  <si>
    <t>1 - 8 mm</t>
  </si>
  <si>
    <t>2/6 mm</t>
  </si>
  <si>
    <t>&lt; 4 mm</t>
  </si>
  <si>
    <t>1 - 5 split</t>
  </si>
  <si>
    <t>Aquaflow 2-8 mm</t>
  </si>
  <si>
    <t>aquaflow grindbed 8/32</t>
  </si>
  <si>
    <t>35 cm</t>
  </si>
  <si>
    <t>Lavasteen 4/32 mm</t>
  </si>
  <si>
    <t>Na onderhoud</t>
  </si>
  <si>
    <t>Alleen gleuf beproefd, net aangelegd</t>
  </si>
  <si>
    <t>Net aangelegd</t>
  </si>
  <si>
    <t>Bij ochtendmetingen stonden D2, D3, en baro niet aan</t>
  </si>
  <si>
    <t xml:space="preserve">Geen handmetingen gerapporteerd. </t>
  </si>
  <si>
    <t xml:space="preserve">Toelichting proef ontbreekt. </t>
  </si>
  <si>
    <t xml:space="preserve">Diver-metingen ontbreken. </t>
  </si>
  <si>
    <t>Verkeerd uitgevoerde meting, Niet betrouwbaar</t>
  </si>
  <si>
    <t>Grubbenvorst fieldlab proefvak A nulmeting na aanleg, meting niet volgens protocol</t>
  </si>
  <si>
    <t>Grubbenvorst fieldlab proefvak B nulmeting na aanleg</t>
  </si>
  <si>
    <t>Grubbenvorst fieldlab proefvak C nulmeting na aanleg</t>
  </si>
  <si>
    <t>Grubbenvorst fieldlab proefvak D nulmeting na aanleg</t>
  </si>
  <si>
    <t>Utrecht Wilgenhoutvlinder proefvak A ongereinigd, regulier straatvegen</t>
  </si>
  <si>
    <t>Utrecht Wilgenhoutvlinder proefvak A na reinigen, hogedtuk uitblazen</t>
  </si>
  <si>
    <t>Utrecht Wilgenhoutvlinder proefvak B na reinigen, hogedruk uitblazen</t>
  </si>
  <si>
    <t>Utrecht Wilgenhoutvlinder proefvak C ongereinigd, regulier straatvegen</t>
  </si>
  <si>
    <t>Huizen Joost Banckertstraat proefvak A ongereinigd, regulier straatvegen</t>
  </si>
  <si>
    <t>Huizen Joost Banckertstraat proefvak B na reinigen, hoge druk uitblazen</t>
  </si>
  <si>
    <t>Huizen Boslaan proefvak A ongereinigd, regulier straatvegen</t>
  </si>
  <si>
    <t>Huizen Boslaan proefvak A na reinigen, hoge druk uitblazen</t>
  </si>
  <si>
    <t>Grubbenvorst fieldlab proefvak A ongereinigd, regulier straatvegen</t>
  </si>
  <si>
    <t>Grubbenvorst fieldlab proefvak B ongereinigd, regulier straatvegen</t>
  </si>
  <si>
    <t>Grubbenvorst fieldlab proefvak D ongereinigd, regulier straatvegen</t>
  </si>
  <si>
    <t>Grubbenvorst fieldlab proefvak B gereinigd, veeg/zuig combi</t>
  </si>
  <si>
    <t>Heemskerk Hoogdorperweg voor reinigen, na herstraten half jaar daarvoor</t>
  </si>
  <si>
    <t>Heemskerk Hoogdorperweg na reinigen met hogedruk lucht dmv spuitlans</t>
  </si>
  <si>
    <t>Bergen, Duizendbladweg (Vak A) voor reinigen, regulier veegbeheer</t>
  </si>
  <si>
    <t>Bergen, Duizendbladweg (Vak C) voor reinigen, regulier veegbeheer viltjes alleen tpv de koppen</t>
  </si>
  <si>
    <t>Utrecht, Lessepstraat, regulier beheer parkeerplaats</t>
  </si>
  <si>
    <t>Utrecht, Edisonstraat, regulier beheer, parkeerplaats</t>
  </si>
  <si>
    <t>Utrecht, Celsiuslaan, regulier beheer, parkeerplaats</t>
  </si>
  <si>
    <t>Amersfoort, De Hoevens gereinigd met ZOAB cleaner (Kooijker)</t>
  </si>
  <si>
    <t>Amersfoort, De Hoevens voor reinigen, parkeervak</t>
  </si>
  <si>
    <t>Amersfoort, De Hoevens, na reinging hogedruk lucht op locatie proef 119, parkeervak</t>
  </si>
  <si>
    <t>Amersfoort, Leilat, niet gereinigd, plaatvorming waarschijnlijk door gebruik kalkhoudend voegmateriaal</t>
  </si>
  <si>
    <t>Amersfoort, Lient, niet gereinigd, plaatvorming waarschijnlijk door gebruik kalkhoudend voegmateriaal</t>
  </si>
  <si>
    <t>MinInfra, Drainvast fieldlab, proef met vervuild water (met slib) - niet betrouwbaar</t>
  </si>
  <si>
    <t xml:space="preserve">- </t>
  </si>
  <si>
    <t>Zand/Veen</t>
  </si>
  <si>
    <t>Waterpasserend (Impermeable Concrete PCIP)</t>
  </si>
  <si>
    <t>Waterpasserend (Drainvast met fundering)</t>
  </si>
  <si>
    <t>Waterdoorlatend (Grasbetonsteen)</t>
  </si>
  <si>
    <t xml:space="preserve">Waterpasserend (Aquaflow) </t>
  </si>
  <si>
    <t>Waterpasserend (Morssinkhof Uni-Priora Aqua)</t>
  </si>
  <si>
    <t>Waterdoorlatend (Struyk Verwo Easy Flow)</t>
  </si>
  <si>
    <t>Waterdoorlatend (ZOAK Tilesystems - Aquabase fundering)</t>
  </si>
  <si>
    <t>Waterdoorlatend (ZOAK Tilesystems - Drainmixfundering)</t>
  </si>
  <si>
    <t>Waterdoorlatend (ZOAK Tilesystems -SBR Drainmat)</t>
  </si>
  <si>
    <t>Waterdoorlatend (ZOAK Tilesystems -korrelmix bestaand)</t>
  </si>
  <si>
    <t>Waterpasserend (Drainvast - viltjes in molgoot langskanten)</t>
  </si>
  <si>
    <t>Waterpasserend (Drainvast - viltjes in molgoot rondom)</t>
  </si>
  <si>
    <t>Opmerking Onderzoek</t>
  </si>
  <si>
    <t>Notitie meting</t>
  </si>
  <si>
    <t>Testlocatie Drainvast</t>
  </si>
  <si>
    <t xml:space="preserve">MinInfra, Drainvast Fieldlab  </t>
  </si>
  <si>
    <t>Alleen molgoot beproefd, net aangelegd</t>
  </si>
  <si>
    <t>Waterpasserend</t>
  </si>
  <si>
    <t>Gefactoriseerde infiltratiesnelheid verzadigd (meest extreme verzadigingscondities)</t>
  </si>
  <si>
    <t>Oude Walen (waterpasserend)</t>
  </si>
  <si>
    <t>Rembrandtlaan (molgoot), Zwolle</t>
  </si>
  <si>
    <t xml:space="preserve">De gemeente Zwolle heeft hier zijn eigen variant fundering op een Drainvast systeem neergelegd. </t>
  </si>
  <si>
    <t>Gefactoriseerde infiltratiesnelheid onverzadigd (onverzadigde condities)</t>
  </si>
  <si>
    <t>Op proeflocatie is een vak afgezet dat breder is dan alleen de molgoot. In de weg ligt het Drainvast systeem niet. Water wordt hierdoor richting molgoot gestuwd waardoor molgoot meer water te verwerken krijgt. Verrekening van infiltratiesnelheid met een factor 2 nodig voor beoordeling van werking goot (Zie kolom Gefactoriseerde infiltratiesnelheid).</t>
  </si>
  <si>
    <t xml:space="preserve">Op proeflocatie is een vak afgezet dat breder is dan alleen de molgoot. In de weg ligt het Drainvast systeem niet. Water wordt hierdoor richting molgoot gestuwd waardoor molgoot meer water te verwerken krijgt. Verrekening van infiltratiesnelheid met een factor 2 nodig voor beoordeling van werking goot (Zie kolom Gefactoriseerde infiltratiesnelheid). </t>
  </si>
  <si>
    <t>Op proeflocatie is slechts 1/5 van de steen belegd met Drainvast systeem. Bij rondom gebruik worden infiltratiesnelheden naar schatting een factor 5 hoger (Zie kolom Gefactoriseerde infiltratiesnelheid).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</si>
</sst>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_ * #,##0_ ;_ * \-#,##0_ ;_ * &quot;-&quot;??_ ;_ @_ "/>
    <numFmt numFmtId="165" formatCode="d\-mm\-yy;@"/>
    <numFmt numFmtId="166" formatCode="dd\-mm\-yy;@"/>
  </numFmts>
  <fonts count="11"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font>
    <font>
      <sz val="11"/>
      <name val="Calibri"/>
      <family val="2"/>
      <scheme val="minor"/>
    </font>
    <font>
      <sz val="12"/>
      <name val="Calibri"/>
      <family val="2"/>
    </font>
    <font>
      <sz val="12"/>
      <color theme="1"/>
      <name val="Calibri"/>
      <family val="2"/>
      <scheme val="minor"/>
    </font>
    <font>
      <b/>
      <sz val="11"/>
      <name val="Calibri"/>
      <family val="2"/>
      <scheme val="minor"/>
    </font>
    <font>
      <sz val="11"/>
      <color rgb="FFFF0000"/>
      <name val="Calibri"/>
      <family val="2"/>
      <scheme val="minor"/>
    </font>
    <font>
      <sz val="12"/>
      <color rgb="FFFF0000"/>
      <name val="Calibri"/>
      <family val="2"/>
    </font>
    <font>
      <sz val="11"/>
      <color rgb="FFFF0000"/>
      <name val="Calibri"/>
      <family val="2"/>
    </font>
  </fonts>
  <fills count="7">
    <fill>
      <patternFill patternType="none"/>
    </fill>
    <fill>
      <patternFill patternType="gray125"/>
    </fill>
    <fill>
      <patternFill patternType="solid">
        <fgColor theme="7"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4" tint="0.59999389629810485"/>
        <bgColor indexed="64"/>
      </patternFill>
    </fill>
    <fill>
      <patternFill patternType="solid">
        <fgColor theme="6" tint="0.39997558519241921"/>
        <bgColor indexed="64"/>
      </patternFill>
    </fill>
  </fills>
  <borders count="27">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medium">
        <color indexed="64"/>
      </right>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cellStyleXfs>
  <cellXfs count="357">
    <xf numFmtId="0" fontId="0" fillId="0" borderId="0" xfId="0"/>
    <xf numFmtId="0" fontId="0" fillId="0" borderId="2" xfId="0" applyBorder="1"/>
    <xf numFmtId="0" fontId="0" fillId="2" borderId="2" xfId="0" applyFill="1" applyBorder="1"/>
    <xf numFmtId="0" fontId="0" fillId="3" borderId="2" xfId="0" applyFill="1" applyBorder="1"/>
    <xf numFmtId="0" fontId="0" fillId="2" borderId="0" xfId="0" applyFill="1"/>
    <xf numFmtId="0" fontId="3" fillId="0" borderId="0" xfId="3" applyBorder="1"/>
    <xf numFmtId="0" fontId="0" fillId="0" borderId="0" xfId="0" applyBorder="1"/>
    <xf numFmtId="0" fontId="0" fillId="2" borderId="0" xfId="0" applyFill="1" applyBorder="1"/>
    <xf numFmtId="0" fontId="0" fillId="0" borderId="2" xfId="0" applyFont="1" applyBorder="1"/>
    <xf numFmtId="0" fontId="4" fillId="0" borderId="3" xfId="3" applyFont="1" applyBorder="1"/>
    <xf numFmtId="0" fontId="4" fillId="0" borderId="0" xfId="3" applyFont="1" applyBorder="1"/>
    <xf numFmtId="0" fontId="4" fillId="0" borderId="1" xfId="3" applyFont="1" applyBorder="1"/>
    <xf numFmtId="0" fontId="0" fillId="5" borderId="2" xfId="0" applyFill="1" applyBorder="1"/>
    <xf numFmtId="0" fontId="0" fillId="5" borderId="0" xfId="0" applyFill="1"/>
    <xf numFmtId="0" fontId="0" fillId="5" borderId="0" xfId="0" applyFill="1" applyBorder="1"/>
    <xf numFmtId="0" fontId="0" fillId="0" borderId="0" xfId="0" applyFill="1"/>
    <xf numFmtId="0" fontId="0" fillId="0" borderId="0" xfId="0" applyFill="1" applyBorder="1"/>
    <xf numFmtId="0" fontId="2" fillId="0" borderId="0" xfId="0" applyFont="1" applyFill="1"/>
    <xf numFmtId="0" fontId="0" fillId="3" borderId="0" xfId="0" applyFill="1" applyBorder="1"/>
    <xf numFmtId="0" fontId="0" fillId="3" borderId="2" xfId="0" applyFont="1" applyFill="1" applyBorder="1"/>
    <xf numFmtId="0" fontId="0" fillId="3" borderId="0" xfId="0" applyFill="1"/>
    <xf numFmtId="0" fontId="6" fillId="3" borderId="2" xfId="0" applyFont="1" applyFill="1" applyBorder="1"/>
    <xf numFmtId="0" fontId="6" fillId="3" borderId="0" xfId="0" applyFont="1" applyFill="1" applyBorder="1"/>
    <xf numFmtId="9" fontId="6" fillId="3" borderId="2" xfId="0" applyNumberFormat="1" applyFont="1" applyFill="1" applyBorder="1"/>
    <xf numFmtId="9" fontId="6" fillId="3" borderId="0" xfId="0" applyNumberFormat="1" applyFont="1" applyFill="1" applyBorder="1"/>
    <xf numFmtId="0" fontId="0" fillId="6" borderId="2" xfId="0" applyFill="1" applyBorder="1"/>
    <xf numFmtId="0" fontId="0" fillId="6" borderId="0" xfId="0" applyFill="1"/>
    <xf numFmtId="0" fontId="0" fillId="2" borderId="10" xfId="0" applyFill="1" applyBorder="1"/>
    <xf numFmtId="0" fontId="0" fillId="2" borderId="11" xfId="0" applyFill="1" applyBorder="1"/>
    <xf numFmtId="0" fontId="0" fillId="2" borderId="12" xfId="0" applyFill="1" applyBorder="1"/>
    <xf numFmtId="0" fontId="0" fillId="2" borderId="15" xfId="0" applyFill="1" applyBorder="1"/>
    <xf numFmtId="165" fontId="5" fillId="5" borderId="10" xfId="0" applyNumberFormat="1" applyFont="1" applyFill="1" applyBorder="1"/>
    <xf numFmtId="0" fontId="0" fillId="5" borderId="11" xfId="0" applyFill="1" applyBorder="1"/>
    <xf numFmtId="0" fontId="0" fillId="5" borderId="12" xfId="0" applyFill="1" applyBorder="1"/>
    <xf numFmtId="0" fontId="4" fillId="5" borderId="10" xfId="0" applyFont="1" applyFill="1" applyBorder="1" applyAlignment="1">
      <alignment horizontal="right"/>
    </xf>
    <xf numFmtId="0" fontId="0" fillId="5" borderId="2" xfId="0" applyNumberFormat="1" applyFill="1" applyBorder="1"/>
    <xf numFmtId="0" fontId="0" fillId="5" borderId="15" xfId="0" applyFill="1" applyBorder="1"/>
    <xf numFmtId="0" fontId="0" fillId="2" borderId="1" xfId="0" applyFont="1" applyFill="1" applyBorder="1"/>
    <xf numFmtId="0" fontId="0" fillId="2" borderId="3" xfId="0" applyFont="1" applyFill="1" applyBorder="1"/>
    <xf numFmtId="0" fontId="0" fillId="5" borderId="10" xfId="0" applyFont="1" applyFill="1" applyBorder="1"/>
    <xf numFmtId="0" fontId="0" fillId="5" borderId="2" xfId="0" applyFont="1" applyFill="1" applyBorder="1"/>
    <xf numFmtId="0" fontId="0" fillId="5" borderId="0" xfId="0" applyFont="1" applyFill="1" applyBorder="1"/>
    <xf numFmtId="0" fontId="0" fillId="3" borderId="0" xfId="0" applyFont="1" applyFill="1" applyBorder="1"/>
    <xf numFmtId="0" fontId="0" fillId="2" borderId="10" xfId="0" applyFont="1" applyFill="1" applyBorder="1"/>
    <xf numFmtId="0" fontId="0" fillId="2" borderId="2" xfId="0" applyFont="1" applyFill="1" applyBorder="1"/>
    <xf numFmtId="0" fontId="0" fillId="2" borderId="0" xfId="0" applyFont="1" applyFill="1" applyBorder="1"/>
    <xf numFmtId="0" fontId="0" fillId="6" borderId="2" xfId="0" applyFont="1" applyFill="1" applyBorder="1"/>
    <xf numFmtId="0" fontId="0" fillId="5" borderId="2" xfId="0" applyNumberFormat="1" applyFont="1" applyFill="1" applyBorder="1"/>
    <xf numFmtId="165" fontId="4" fillId="5" borderId="10" xfId="0" applyNumberFormat="1" applyFont="1" applyFill="1" applyBorder="1"/>
    <xf numFmtId="0" fontId="4" fillId="5" borderId="10" xfId="0" quotePrefix="1" applyNumberFormat="1" applyFont="1" applyFill="1" applyBorder="1"/>
    <xf numFmtId="1" fontId="4" fillId="0" borderId="0" xfId="3" applyNumberFormat="1" applyFont="1" applyBorder="1"/>
    <xf numFmtId="14" fontId="0" fillId="0" borderId="10" xfId="0" applyNumberFormat="1" applyFont="1" applyBorder="1"/>
    <xf numFmtId="166" fontId="0" fillId="0" borderId="10" xfId="0" applyNumberFormat="1" applyBorder="1"/>
    <xf numFmtId="0" fontId="0" fillId="0" borderId="11" xfId="0" applyBorder="1"/>
    <xf numFmtId="0" fontId="0" fillId="0" borderId="12" xfId="0" applyBorder="1"/>
    <xf numFmtId="0" fontId="0" fillId="0" borderId="15" xfId="0" applyBorder="1"/>
    <xf numFmtId="9" fontId="1" fillId="3" borderId="2" xfId="2" applyFont="1" applyFill="1" applyBorder="1"/>
    <xf numFmtId="9" fontId="0" fillId="3" borderId="2" xfId="0" applyNumberFormat="1" applyFont="1" applyFill="1" applyBorder="1"/>
    <xf numFmtId="164" fontId="1" fillId="5" borderId="2" xfId="1" applyNumberFormat="1" applyFont="1" applyFill="1" applyBorder="1"/>
    <xf numFmtId="164" fontId="1" fillId="5" borderId="0" xfId="1" applyNumberFormat="1" applyFont="1" applyFill="1" applyBorder="1"/>
    <xf numFmtId="0" fontId="0" fillId="3" borderId="9" xfId="0" applyFont="1" applyFill="1" applyBorder="1"/>
    <xf numFmtId="0" fontId="0" fillId="3" borderId="9" xfId="0" applyFill="1" applyBorder="1"/>
    <xf numFmtId="9" fontId="0" fillId="3" borderId="0" xfId="0" applyNumberFormat="1" applyFill="1" applyBorder="1"/>
    <xf numFmtId="0" fontId="0" fillId="3" borderId="12" xfId="0" applyFill="1" applyBorder="1"/>
    <xf numFmtId="0" fontId="0" fillId="3" borderId="13" xfId="0" applyFill="1" applyBorder="1"/>
    <xf numFmtId="9" fontId="1" fillId="3" borderId="0" xfId="2" applyFont="1" applyFill="1" applyBorder="1"/>
    <xf numFmtId="9" fontId="0" fillId="3" borderId="0" xfId="0" applyNumberFormat="1" applyFont="1" applyFill="1" applyBorder="1"/>
    <xf numFmtId="9" fontId="0" fillId="3" borderId="2" xfId="0" applyNumberFormat="1" applyFill="1" applyBorder="1"/>
    <xf numFmtId="0" fontId="0" fillId="3" borderId="15" xfId="0" applyFill="1" applyBorder="1"/>
    <xf numFmtId="0" fontId="0" fillId="6" borderId="10" xfId="0" applyFont="1" applyFill="1" applyBorder="1"/>
    <xf numFmtId="0" fontId="0" fillId="6" borderId="9" xfId="0" applyFont="1" applyFill="1" applyBorder="1"/>
    <xf numFmtId="0" fontId="0" fillId="6" borderId="10" xfId="0" applyFill="1" applyBorder="1"/>
    <xf numFmtId="0" fontId="0" fillId="6" borderId="9" xfId="0" applyFill="1" applyBorder="1"/>
    <xf numFmtId="0" fontId="0" fillId="6" borderId="11" xfId="0" applyFill="1" applyBorder="1"/>
    <xf numFmtId="0" fontId="0" fillId="6" borderId="13" xfId="0" applyFill="1" applyBorder="1"/>
    <xf numFmtId="0" fontId="0" fillId="6" borderId="15" xfId="0" applyFill="1" applyBorder="1"/>
    <xf numFmtId="0" fontId="0" fillId="4" borderId="2" xfId="0" applyFont="1" applyFill="1" applyBorder="1"/>
    <xf numFmtId="0" fontId="0" fillId="4" borderId="9" xfId="0" applyFont="1" applyFill="1" applyBorder="1"/>
    <xf numFmtId="0" fontId="0" fillId="4" borderId="2" xfId="0" applyFill="1" applyBorder="1"/>
    <xf numFmtId="0" fontId="0" fillId="4" borderId="9" xfId="0" applyFill="1" applyBorder="1"/>
    <xf numFmtId="0" fontId="0" fillId="4" borderId="15" xfId="0" applyFill="1" applyBorder="1"/>
    <xf numFmtId="0" fontId="0" fillId="4" borderId="13" xfId="0" applyFill="1" applyBorder="1"/>
    <xf numFmtId="0" fontId="0" fillId="2" borderId="7" xfId="0" applyFill="1" applyBorder="1"/>
    <xf numFmtId="0" fontId="0" fillId="5" borderId="6" xfId="0" applyFill="1" applyBorder="1"/>
    <xf numFmtId="0" fontId="0" fillId="5" borderId="7" xfId="0" applyFill="1" applyBorder="1"/>
    <xf numFmtId="0" fontId="0" fillId="0" borderId="6" xfId="0" applyBorder="1"/>
    <xf numFmtId="0" fontId="0" fillId="0" borderId="7" xfId="0" applyBorder="1"/>
    <xf numFmtId="0" fontId="0" fillId="3" borderId="6" xfId="0" applyFill="1" applyBorder="1"/>
    <xf numFmtId="0" fontId="0" fillId="3" borderId="7" xfId="0" applyFill="1" applyBorder="1"/>
    <xf numFmtId="0" fontId="0" fillId="3" borderId="18" xfId="0" applyFill="1" applyBorder="1"/>
    <xf numFmtId="0" fontId="0" fillId="6" borderId="17" xfId="0" applyFill="1" applyBorder="1"/>
    <xf numFmtId="0" fontId="0" fillId="6" borderId="6" xfId="0" applyFill="1" applyBorder="1"/>
    <xf numFmtId="0" fontId="0" fillId="6" borderId="18" xfId="0" applyFill="1" applyBorder="1"/>
    <xf numFmtId="0" fontId="0" fillId="4" borderId="6" xfId="0" applyFill="1" applyBorder="1"/>
    <xf numFmtId="0" fontId="0" fillId="4" borderId="18" xfId="0" applyFill="1" applyBorder="1"/>
    <xf numFmtId="0" fontId="0" fillId="2" borderId="17" xfId="0" applyFont="1" applyFill="1" applyBorder="1"/>
    <xf numFmtId="0" fontId="0" fillId="2" borderId="6" xfId="0" applyFont="1" applyFill="1" applyBorder="1"/>
    <xf numFmtId="0" fontId="0" fillId="2" borderId="7" xfId="0" applyFont="1" applyFill="1" applyBorder="1"/>
    <xf numFmtId="165" fontId="4" fillId="5" borderId="17" xfId="0" applyNumberFormat="1" applyFont="1" applyFill="1" applyBorder="1"/>
    <xf numFmtId="0" fontId="0" fillId="5" borderId="6" xfId="0" applyFont="1" applyFill="1" applyBorder="1"/>
    <xf numFmtId="166" fontId="0" fillId="0" borderId="17" xfId="0" applyNumberFormat="1" applyBorder="1"/>
    <xf numFmtId="0" fontId="3" fillId="0" borderId="7" xfId="3" applyBorder="1"/>
    <xf numFmtId="0" fontId="6" fillId="3" borderId="6" xfId="0" applyFont="1" applyFill="1" applyBorder="1"/>
    <xf numFmtId="0" fontId="6" fillId="3" borderId="7" xfId="0" applyFont="1" applyFill="1" applyBorder="1"/>
    <xf numFmtId="0" fontId="0" fillId="5" borderId="6" xfId="0" applyNumberFormat="1" applyFill="1" applyBorder="1"/>
    <xf numFmtId="0" fontId="0" fillId="5" borderId="18" xfId="0" applyFill="1" applyBorder="1"/>
    <xf numFmtId="10" fontId="0" fillId="0" borderId="0" xfId="0" applyNumberFormat="1" applyFont="1" applyBorder="1" applyAlignment="1">
      <alignment horizontal="center"/>
    </xf>
    <xf numFmtId="9" fontId="1" fillId="0" borderId="0" xfId="2" applyFont="1" applyBorder="1" applyAlignment="1">
      <alignment horizontal="center"/>
    </xf>
    <xf numFmtId="9" fontId="0" fillId="0" borderId="0" xfId="0" applyNumberFormat="1" applyFont="1" applyBorder="1" applyAlignment="1">
      <alignment horizontal="center"/>
    </xf>
    <xf numFmtId="1" fontId="4" fillId="0" borderId="3" xfId="3" applyNumberFormat="1" applyFont="1" applyBorder="1"/>
    <xf numFmtId="0" fontId="3" fillId="0" borderId="4" xfId="3" applyBorder="1"/>
    <xf numFmtId="0" fontId="3" fillId="0" borderId="3" xfId="3" applyBorder="1"/>
    <xf numFmtId="0" fontId="3" fillId="0" borderId="3" xfId="3" applyFill="1" applyBorder="1"/>
    <xf numFmtId="0" fontId="0" fillId="0" borderId="3" xfId="0" applyBorder="1"/>
    <xf numFmtId="0" fontId="0" fillId="0" borderId="20" xfId="0" applyBorder="1"/>
    <xf numFmtId="0" fontId="0" fillId="0" borderId="3" xfId="0" applyFill="1" applyBorder="1"/>
    <xf numFmtId="1" fontId="4" fillId="0" borderId="1" xfId="3" applyNumberFormat="1" applyFont="1" applyBorder="1"/>
    <xf numFmtId="0" fontId="3" fillId="0" borderId="5" xfId="3" applyBorder="1"/>
    <xf numFmtId="0" fontId="3" fillId="0" borderId="1" xfId="3" applyBorder="1"/>
    <xf numFmtId="0" fontId="0" fillId="0" borderId="1" xfId="0" applyBorder="1"/>
    <xf numFmtId="0" fontId="0" fillId="0" borderId="1" xfId="0" applyFill="1" applyBorder="1"/>
    <xf numFmtId="0" fontId="0" fillId="0" borderId="22" xfId="0" applyBorder="1"/>
    <xf numFmtId="1" fontId="4" fillId="0" borderId="0" xfId="3" applyNumberFormat="1" applyFont="1" applyFill="1" applyBorder="1"/>
    <xf numFmtId="1" fontId="0" fillId="0" borderId="2" xfId="0" applyNumberFormat="1" applyFont="1" applyFill="1" applyBorder="1" applyAlignment="1">
      <alignment horizontal="center"/>
    </xf>
    <xf numFmtId="1" fontId="2" fillId="0" borderId="8" xfId="0" applyNumberFormat="1" applyFont="1" applyBorder="1" applyAlignment="1">
      <alignment horizontal="center" wrapText="1"/>
    </xf>
    <xf numFmtId="10" fontId="2" fillId="0" borderId="14" xfId="0" applyNumberFormat="1" applyFont="1" applyBorder="1" applyAlignment="1">
      <alignment horizontal="center" wrapText="1"/>
    </xf>
    <xf numFmtId="0" fontId="2" fillId="0" borderId="16" xfId="0" applyFont="1" applyBorder="1" applyAlignment="1">
      <alignment horizontal="center" wrapText="1"/>
    </xf>
    <xf numFmtId="0" fontId="2" fillId="0" borderId="8" xfId="0" applyFont="1" applyBorder="1" applyAlignment="1">
      <alignment horizontal="center" wrapText="1"/>
    </xf>
    <xf numFmtId="0" fontId="7" fillId="0" borderId="14" xfId="3" applyFont="1" applyBorder="1" applyAlignment="1">
      <alignment horizontal="center" wrapText="1"/>
    </xf>
    <xf numFmtId="0" fontId="7" fillId="0" borderId="19" xfId="3" applyFont="1" applyBorder="1" applyAlignment="1">
      <alignment horizontal="center" wrapText="1"/>
    </xf>
    <xf numFmtId="0" fontId="7" fillId="0" borderId="21" xfId="3" applyFont="1" applyBorder="1" applyAlignment="1">
      <alignment horizontal="center" wrapText="1"/>
    </xf>
    <xf numFmtId="0" fontId="2" fillId="0" borderId="0" xfId="0" applyFont="1" applyAlignment="1">
      <alignment horizontal="center" wrapText="1"/>
    </xf>
    <xf numFmtId="0" fontId="2" fillId="0" borderId="0" xfId="0" applyFont="1" applyFill="1" applyBorder="1" applyAlignment="1">
      <alignment horizontal="center" wrapText="1"/>
    </xf>
    <xf numFmtId="0" fontId="2" fillId="2" borderId="23" xfId="0" applyFont="1" applyFill="1" applyBorder="1" applyAlignment="1">
      <alignment horizontal="center" wrapText="1"/>
    </xf>
    <xf numFmtId="0" fontId="0" fillId="2" borderId="4" xfId="0" applyFont="1" applyFill="1" applyBorder="1"/>
    <xf numFmtId="0" fontId="0" fillId="2" borderId="3" xfId="0" applyFill="1" applyBorder="1"/>
    <xf numFmtId="0" fontId="0" fillId="2" borderId="20" xfId="0" applyFill="1" applyBorder="1"/>
    <xf numFmtId="14" fontId="0" fillId="2" borderId="2" xfId="0" applyNumberFormat="1" applyFont="1" applyFill="1" applyBorder="1"/>
    <xf numFmtId="166" fontId="0" fillId="2" borderId="6" xfId="0" applyNumberFormat="1" applyFill="1" applyBorder="1"/>
    <xf numFmtId="166" fontId="0" fillId="2" borderId="2" xfId="0" applyNumberFormat="1" applyFill="1" applyBorder="1"/>
    <xf numFmtId="0" fontId="2" fillId="2" borderId="24" xfId="0" applyFont="1" applyFill="1" applyBorder="1" applyAlignment="1">
      <alignment horizontal="center" wrapText="1"/>
    </xf>
    <xf numFmtId="1" fontId="4" fillId="0" borderId="3" xfId="3" applyNumberFormat="1" applyFont="1" applyFill="1" applyBorder="1"/>
    <xf numFmtId="1" fontId="4" fillId="0" borderId="1" xfId="3" applyNumberFormat="1" applyFont="1" applyFill="1" applyBorder="1"/>
    <xf numFmtId="0" fontId="0" fillId="5" borderId="3" xfId="0" applyFont="1" applyFill="1" applyBorder="1"/>
    <xf numFmtId="0" fontId="0" fillId="5" borderId="4" xfId="0" applyFill="1" applyBorder="1"/>
    <xf numFmtId="0" fontId="0" fillId="5" borderId="3" xfId="0" applyFill="1" applyBorder="1"/>
    <xf numFmtId="0" fontId="0" fillId="5" borderId="20" xfId="0" applyFill="1" applyBorder="1"/>
    <xf numFmtId="0" fontId="0" fillId="3" borderId="1" xfId="0" applyFont="1" applyFill="1" applyBorder="1"/>
    <xf numFmtId="0" fontId="0" fillId="3" borderId="5" xfId="0" applyFill="1" applyBorder="1"/>
    <xf numFmtId="0" fontId="0" fillId="3" borderId="1" xfId="0" applyFill="1" applyBorder="1"/>
    <xf numFmtId="0" fontId="0" fillId="3" borderId="22" xfId="0" applyFill="1" applyBorder="1"/>
    <xf numFmtId="0" fontId="0" fillId="0" borderId="2" xfId="0" applyFill="1" applyBorder="1"/>
    <xf numFmtId="0" fontId="0" fillId="5" borderId="5" xfId="0" applyFill="1" applyBorder="1"/>
    <xf numFmtId="0" fontId="0" fillId="5" borderId="1" xfId="0" applyFill="1" applyBorder="1"/>
    <xf numFmtId="0" fontId="2" fillId="2" borderId="6" xfId="0" applyFont="1" applyFill="1" applyBorder="1" applyAlignment="1">
      <alignment horizontal="center" wrapText="1"/>
    </xf>
    <xf numFmtId="0" fontId="0" fillId="3" borderId="2" xfId="0" quotePrefix="1" applyFont="1" applyFill="1" applyBorder="1"/>
    <xf numFmtId="0" fontId="0" fillId="3" borderId="2" xfId="0" quotePrefix="1" applyFill="1" applyBorder="1"/>
    <xf numFmtId="9" fontId="1" fillId="3" borderId="3" xfId="2" applyFont="1" applyFill="1" applyBorder="1"/>
    <xf numFmtId="9" fontId="0" fillId="3" borderId="3" xfId="0" applyNumberFormat="1" applyFont="1" applyFill="1" applyBorder="1"/>
    <xf numFmtId="9" fontId="6" fillId="3" borderId="4" xfId="0" applyNumberFormat="1" applyFont="1" applyFill="1" applyBorder="1"/>
    <xf numFmtId="9" fontId="6" fillId="3" borderId="3" xfId="0" applyNumberFormat="1" applyFont="1" applyFill="1" applyBorder="1"/>
    <xf numFmtId="0" fontId="6" fillId="3" borderId="3" xfId="0" applyFont="1" applyFill="1" applyBorder="1"/>
    <xf numFmtId="9" fontId="0" fillId="3" borderId="3" xfId="0" applyNumberFormat="1" applyFill="1" applyBorder="1"/>
    <xf numFmtId="0" fontId="0" fillId="3" borderId="20" xfId="0" applyFill="1" applyBorder="1"/>
    <xf numFmtId="1" fontId="8" fillId="0" borderId="0" xfId="3" applyNumberFormat="1" applyFont="1" applyBorder="1"/>
    <xf numFmtId="0" fontId="7" fillId="0" borderId="4" xfId="3" applyFont="1" applyBorder="1" applyAlignment="1">
      <alignment horizontal="center" wrapText="1"/>
    </xf>
    <xf numFmtId="0" fontId="7" fillId="0" borderId="5" xfId="3" applyFont="1" applyBorder="1" applyAlignment="1">
      <alignment horizontal="center" wrapText="1"/>
    </xf>
    <xf numFmtId="1" fontId="8" fillId="0" borderId="3" xfId="3" applyNumberFormat="1" applyFont="1" applyBorder="1"/>
    <xf numFmtId="2" fontId="4" fillId="0" borderId="3" xfId="3" applyNumberFormat="1" applyFont="1" applyBorder="1"/>
    <xf numFmtId="2" fontId="8" fillId="0" borderId="3" xfId="3" applyNumberFormat="1" applyFont="1" applyBorder="1"/>
    <xf numFmtId="2" fontId="3" fillId="0" borderId="4" xfId="3" applyNumberFormat="1" applyBorder="1"/>
    <xf numFmtId="2" fontId="3" fillId="0" borderId="3" xfId="3" applyNumberFormat="1" applyBorder="1"/>
    <xf numFmtId="2" fontId="4" fillId="0" borderId="1" xfId="3" applyNumberFormat="1" applyFont="1" applyBorder="1"/>
    <xf numFmtId="2" fontId="4" fillId="0" borderId="5" xfId="3" applyNumberFormat="1" applyFont="1" applyBorder="1"/>
    <xf numFmtId="2" fontId="0" fillId="6" borderId="2" xfId="0" applyNumberFormat="1" applyFill="1" applyBorder="1"/>
    <xf numFmtId="0" fontId="2" fillId="2" borderId="16" xfId="0" applyFont="1" applyFill="1" applyBorder="1" applyAlignment="1">
      <alignment horizontal="center" wrapText="1"/>
    </xf>
    <xf numFmtId="0" fontId="2" fillId="2" borderId="8" xfId="0" applyFont="1" applyFill="1" applyBorder="1" applyAlignment="1">
      <alignment horizontal="center" wrapText="1"/>
    </xf>
    <xf numFmtId="0" fontId="2" fillId="2" borderId="14" xfId="0" applyFont="1" applyFill="1" applyBorder="1" applyAlignment="1">
      <alignment horizontal="center" wrapText="1"/>
    </xf>
    <xf numFmtId="0" fontId="2" fillId="2" borderId="19" xfId="0" applyFont="1" applyFill="1" applyBorder="1" applyAlignment="1">
      <alignment horizontal="center" wrapText="1"/>
    </xf>
    <xf numFmtId="0" fontId="2" fillId="2" borderId="25" xfId="0" applyFont="1" applyFill="1" applyBorder="1" applyAlignment="1">
      <alignment horizontal="center" wrapText="1"/>
    </xf>
    <xf numFmtId="0" fontId="2" fillId="3" borderId="8" xfId="0" applyFont="1" applyFill="1" applyBorder="1" applyAlignment="1">
      <alignment horizontal="center" wrapText="1"/>
    </xf>
    <xf numFmtId="0" fontId="2" fillId="3" borderId="25" xfId="0" applyFont="1" applyFill="1" applyBorder="1" applyAlignment="1">
      <alignment horizontal="center" wrapText="1"/>
    </xf>
    <xf numFmtId="0" fontId="2" fillId="3" borderId="14" xfId="0" applyFont="1" applyFill="1" applyBorder="1" applyAlignment="1">
      <alignment horizontal="center" wrapText="1"/>
    </xf>
    <xf numFmtId="0" fontId="2" fillId="6" borderId="8" xfId="0" applyFont="1" applyFill="1" applyBorder="1" applyAlignment="1">
      <alignment horizontal="center" wrapText="1"/>
    </xf>
    <xf numFmtId="0" fontId="2" fillId="6" borderId="6" xfId="0" applyFont="1" applyFill="1" applyBorder="1" applyAlignment="1">
      <alignment horizontal="center" wrapText="1"/>
    </xf>
    <xf numFmtId="0" fontId="2" fillId="4" borderId="8" xfId="0" applyFont="1" applyFill="1" applyBorder="1" applyAlignment="1">
      <alignment horizontal="center" wrapText="1"/>
    </xf>
    <xf numFmtId="0" fontId="2" fillId="4" borderId="25" xfId="0" applyFont="1" applyFill="1" applyBorder="1" applyAlignment="1">
      <alignment horizontal="center" wrapText="1"/>
    </xf>
    <xf numFmtId="0" fontId="0" fillId="2" borderId="16" xfId="0" applyFont="1" applyFill="1" applyBorder="1"/>
    <xf numFmtId="0" fontId="0" fillId="2" borderId="8" xfId="0" applyFont="1" applyFill="1" applyBorder="1"/>
    <xf numFmtId="0" fontId="0" fillId="2" borderId="14" xfId="0" applyFont="1" applyFill="1" applyBorder="1"/>
    <xf numFmtId="0" fontId="0" fillId="2" borderId="19" xfId="0" applyFont="1" applyFill="1" applyBorder="1"/>
    <xf numFmtId="14" fontId="0" fillId="2" borderId="8" xfId="0" applyNumberFormat="1" applyFont="1" applyFill="1" applyBorder="1"/>
    <xf numFmtId="0" fontId="0" fillId="5" borderId="16" xfId="0" applyFont="1" applyFill="1" applyBorder="1"/>
    <xf numFmtId="0" fontId="0" fillId="5" borderId="8" xfId="0" applyFont="1" applyFill="1" applyBorder="1"/>
    <xf numFmtId="0" fontId="0" fillId="5" borderId="14" xfId="0" applyFont="1" applyFill="1" applyBorder="1"/>
    <xf numFmtId="0" fontId="0" fillId="5" borderId="19" xfId="0" applyFont="1" applyFill="1" applyBorder="1"/>
    <xf numFmtId="14" fontId="0" fillId="0" borderId="16" xfId="0" applyNumberFormat="1" applyFont="1" applyBorder="1"/>
    <xf numFmtId="0" fontId="0" fillId="0" borderId="8" xfId="0" applyFont="1" applyBorder="1"/>
    <xf numFmtId="0" fontId="4" fillId="0" borderId="14" xfId="3" applyFont="1" applyBorder="1"/>
    <xf numFmtId="1" fontId="0" fillId="0" borderId="8" xfId="0" applyNumberFormat="1" applyFont="1" applyFill="1" applyBorder="1" applyAlignment="1">
      <alignment horizontal="center"/>
    </xf>
    <xf numFmtId="10" fontId="0" fillId="0" borderId="14" xfId="0" applyNumberFormat="1" applyFont="1" applyBorder="1" applyAlignment="1">
      <alignment horizontal="center"/>
    </xf>
    <xf numFmtId="0" fontId="4" fillId="0" borderId="19" xfId="3" applyFont="1" applyBorder="1"/>
    <xf numFmtId="0" fontId="4" fillId="0" borderId="21" xfId="3" applyFont="1" applyBorder="1"/>
    <xf numFmtId="2" fontId="4" fillId="0" borderId="19" xfId="3" applyNumberFormat="1" applyFont="1" applyBorder="1"/>
    <xf numFmtId="2" fontId="4" fillId="0" borderId="21" xfId="3" applyNumberFormat="1" applyFont="1" applyBorder="1"/>
    <xf numFmtId="0" fontId="0" fillId="3" borderId="14" xfId="0" applyFont="1" applyFill="1" applyBorder="1"/>
    <xf numFmtId="9" fontId="1" fillId="3" borderId="19" xfId="2" applyFont="1" applyFill="1" applyBorder="1"/>
    <xf numFmtId="9" fontId="1" fillId="3" borderId="8" xfId="2" applyFont="1" applyFill="1" applyBorder="1"/>
    <xf numFmtId="9" fontId="1" fillId="3" borderId="14" xfId="2" applyFont="1" applyFill="1" applyBorder="1"/>
    <xf numFmtId="0" fontId="0" fillId="3" borderId="21" xfId="0" applyFont="1" applyFill="1" applyBorder="1"/>
    <xf numFmtId="0" fontId="0" fillId="3" borderId="14" xfId="0" applyFill="1" applyBorder="1"/>
    <xf numFmtId="0" fontId="0" fillId="3" borderId="8" xfId="0" quotePrefix="1" applyFont="1" applyFill="1" applyBorder="1"/>
    <xf numFmtId="0" fontId="0" fillId="3" borderId="8" xfId="0" applyFont="1" applyFill="1" applyBorder="1"/>
    <xf numFmtId="0" fontId="0" fillId="3" borderId="25" xfId="0" applyFont="1" applyFill="1" applyBorder="1"/>
    <xf numFmtId="0" fontId="0" fillId="6" borderId="16" xfId="0" applyFont="1" applyFill="1" applyBorder="1"/>
    <xf numFmtId="0" fontId="0" fillId="6" borderId="8" xfId="0" applyFont="1" applyFill="1" applyBorder="1"/>
    <xf numFmtId="0" fontId="0" fillId="6" borderId="25" xfId="0" applyFont="1" applyFill="1" applyBorder="1"/>
    <xf numFmtId="0" fontId="0" fillId="4" borderId="8" xfId="0" applyFont="1" applyFill="1" applyBorder="1"/>
    <xf numFmtId="0" fontId="0" fillId="4" borderId="25" xfId="0" applyFont="1" applyFill="1" applyBorder="1"/>
    <xf numFmtId="2" fontId="0" fillId="6" borderId="8" xfId="0" applyNumberFormat="1" applyFont="1" applyFill="1" applyBorder="1"/>
    <xf numFmtId="2" fontId="0" fillId="6" borderId="2" xfId="0" applyNumberFormat="1" applyFont="1" applyFill="1" applyBorder="1"/>
    <xf numFmtId="2" fontId="0" fillId="6" borderId="6" xfId="0" applyNumberFormat="1" applyFill="1" applyBorder="1"/>
    <xf numFmtId="2" fontId="0" fillId="6" borderId="0" xfId="0" applyNumberFormat="1" applyFill="1" applyBorder="1"/>
    <xf numFmtId="0" fontId="8" fillId="2" borderId="1" xfId="0" applyFont="1" applyFill="1" applyBorder="1"/>
    <xf numFmtId="0" fontId="8" fillId="2" borderId="3" xfId="0" applyFont="1" applyFill="1" applyBorder="1"/>
    <xf numFmtId="0" fontId="8" fillId="2" borderId="10" xfId="0" applyFont="1" applyFill="1" applyBorder="1"/>
    <xf numFmtId="0" fontId="8" fillId="2" borderId="2" xfId="0" applyFont="1" applyFill="1" applyBorder="1"/>
    <xf numFmtId="0" fontId="8" fillId="2" borderId="0" xfId="0" applyFont="1" applyFill="1" applyBorder="1"/>
    <xf numFmtId="14" fontId="8" fillId="2" borderId="2" xfId="0" applyNumberFormat="1" applyFont="1" applyFill="1" applyBorder="1"/>
    <xf numFmtId="0" fontId="8" fillId="5" borderId="10" xfId="0" applyFont="1" applyFill="1" applyBorder="1"/>
    <xf numFmtId="0" fontId="8" fillId="5" borderId="2" xfId="0" applyFont="1" applyFill="1" applyBorder="1"/>
    <xf numFmtId="164" fontId="8" fillId="5" borderId="2" xfId="1" applyNumberFormat="1" applyFont="1" applyFill="1" applyBorder="1"/>
    <xf numFmtId="164" fontId="8" fillId="5" borderId="0" xfId="1" applyNumberFormat="1" applyFont="1" applyFill="1" applyBorder="1"/>
    <xf numFmtId="0" fontId="8" fillId="5" borderId="0" xfId="0" applyFont="1" applyFill="1" applyBorder="1"/>
    <xf numFmtId="0" fontId="8" fillId="5" borderId="3" xfId="0" applyFont="1" applyFill="1" applyBorder="1"/>
    <xf numFmtId="14" fontId="8" fillId="0" borderId="10" xfId="0" applyNumberFormat="1" applyFont="1" applyBorder="1"/>
    <xf numFmtId="0" fontId="8" fillId="0" borderId="2" xfId="0" applyFont="1" applyBorder="1"/>
    <xf numFmtId="1" fontId="8" fillId="0" borderId="2" xfId="0" applyNumberFormat="1" applyFont="1" applyFill="1" applyBorder="1" applyAlignment="1">
      <alignment horizontal="center"/>
    </xf>
    <xf numFmtId="9" fontId="8" fillId="0" borderId="0" xfId="0" applyNumberFormat="1" applyFont="1" applyBorder="1" applyAlignment="1">
      <alignment horizontal="center"/>
    </xf>
    <xf numFmtId="1" fontId="8" fillId="0" borderId="1" xfId="3" applyNumberFormat="1" applyFont="1" applyBorder="1"/>
    <xf numFmtId="2" fontId="8" fillId="0" borderId="1" xfId="3" applyNumberFormat="1" applyFont="1" applyBorder="1"/>
    <xf numFmtId="0" fontId="8" fillId="3" borderId="0" xfId="0" applyFont="1" applyFill="1" applyBorder="1"/>
    <xf numFmtId="9" fontId="8" fillId="3" borderId="3" xfId="2" applyFont="1" applyFill="1" applyBorder="1"/>
    <xf numFmtId="9" fontId="8" fillId="3" borderId="2" xfId="2" applyFont="1" applyFill="1" applyBorder="1"/>
    <xf numFmtId="9" fontId="8" fillId="3" borderId="0" xfId="2" applyFont="1" applyFill="1" applyBorder="1"/>
    <xf numFmtId="0" fontId="8" fillId="3" borderId="1" xfId="0" applyFont="1" applyFill="1" applyBorder="1"/>
    <xf numFmtId="0" fontId="8" fillId="3" borderId="2" xfId="0" quotePrefix="1" applyFont="1" applyFill="1" applyBorder="1"/>
    <xf numFmtId="0" fontId="8" fillId="3" borderId="2" xfId="0" applyFont="1" applyFill="1" applyBorder="1"/>
    <xf numFmtId="0" fontId="8" fillId="3" borderId="9" xfId="0" applyFont="1" applyFill="1" applyBorder="1"/>
    <xf numFmtId="0" fontId="8" fillId="6" borderId="10" xfId="0" applyFont="1" applyFill="1" applyBorder="1"/>
    <xf numFmtId="0" fontId="8" fillId="6" borderId="2" xfId="0" applyFont="1" applyFill="1" applyBorder="1"/>
    <xf numFmtId="2" fontId="8" fillId="6" borderId="2" xfId="0" applyNumberFormat="1" applyFont="1" applyFill="1" applyBorder="1"/>
    <xf numFmtId="0" fontId="8" fillId="6" borderId="9" xfId="0" applyFont="1" applyFill="1" applyBorder="1"/>
    <xf numFmtId="0" fontId="8" fillId="4" borderId="2" xfId="0" applyFont="1" applyFill="1" applyBorder="1"/>
    <xf numFmtId="0" fontId="8" fillId="4" borderId="9" xfId="0" applyFont="1" applyFill="1" applyBorder="1"/>
    <xf numFmtId="0" fontId="8" fillId="0" borderId="0" xfId="0" applyFont="1"/>
    <xf numFmtId="0" fontId="8" fillId="2" borderId="0" xfId="0" applyFont="1" applyFill="1"/>
    <xf numFmtId="166" fontId="8" fillId="2" borderId="2" xfId="0" applyNumberFormat="1" applyFont="1" applyFill="1" applyBorder="1"/>
    <xf numFmtId="165" fontId="9" fillId="5" borderId="10" xfId="0" quotePrefix="1" applyNumberFormat="1" applyFont="1" applyFill="1" applyBorder="1"/>
    <xf numFmtId="166" fontId="8" fillId="0" borderId="10" xfId="0" applyNumberFormat="1" applyFont="1" applyBorder="1"/>
    <xf numFmtId="0" fontId="8" fillId="0" borderId="0" xfId="0" applyFont="1" applyBorder="1"/>
    <xf numFmtId="0" fontId="8" fillId="0" borderId="3" xfId="0" applyFont="1" applyBorder="1"/>
    <xf numFmtId="0" fontId="8" fillId="0" borderId="1" xfId="0" applyFont="1" applyBorder="1"/>
    <xf numFmtId="2" fontId="10" fillId="0" borderId="3" xfId="3" applyNumberFormat="1" applyFont="1" applyBorder="1"/>
    <xf numFmtId="9" fontId="8" fillId="3" borderId="3" xfId="0" applyNumberFormat="1" applyFont="1" applyFill="1" applyBorder="1"/>
    <xf numFmtId="9" fontId="8" fillId="3" borderId="2" xfId="0" applyNumberFormat="1" applyFont="1" applyFill="1" applyBorder="1"/>
    <xf numFmtId="9" fontId="8" fillId="3" borderId="0" xfId="0" applyNumberFormat="1" applyFont="1" applyFill="1" applyBorder="1"/>
    <xf numFmtId="164" fontId="1" fillId="5" borderId="2" xfId="1" quotePrefix="1" applyNumberFormat="1" applyFont="1" applyFill="1" applyBorder="1"/>
    <xf numFmtId="0" fontId="0" fillId="5" borderId="10" xfId="0" quotePrefix="1" applyFont="1" applyFill="1" applyBorder="1"/>
    <xf numFmtId="0" fontId="0" fillId="5" borderId="2" xfId="0" quotePrefix="1" applyFont="1" applyFill="1" applyBorder="1"/>
    <xf numFmtId="0" fontId="0" fillId="5" borderId="8" xfId="0" applyFill="1" applyBorder="1"/>
    <xf numFmtId="164" fontId="1" fillId="5" borderId="2" xfId="1" applyNumberFormat="1" applyFill="1" applyBorder="1"/>
    <xf numFmtId="0" fontId="7" fillId="3" borderId="14" xfId="0" applyFont="1" applyFill="1" applyBorder="1" applyAlignment="1">
      <alignment horizontal="center" wrapText="1"/>
    </xf>
    <xf numFmtId="0" fontId="7" fillId="6" borderId="16" xfId="0" applyFont="1" applyFill="1" applyBorder="1" applyAlignment="1">
      <alignment horizontal="center" wrapText="1"/>
    </xf>
    <xf numFmtId="0" fontId="7" fillId="6" borderId="25" xfId="0" applyFont="1" applyFill="1" applyBorder="1" applyAlignment="1">
      <alignment horizontal="center" wrapText="1"/>
    </xf>
    <xf numFmtId="0" fontId="7" fillId="3" borderId="8" xfId="0" applyFont="1" applyFill="1" applyBorder="1" applyAlignment="1">
      <alignment horizontal="center" wrapText="1"/>
    </xf>
    <xf numFmtId="0" fontId="7" fillId="3" borderId="21" xfId="0" applyFont="1" applyFill="1" applyBorder="1" applyAlignment="1">
      <alignment horizontal="center" wrapText="1"/>
    </xf>
    <xf numFmtId="0" fontId="7" fillId="5" borderId="16" xfId="0" applyFont="1" applyFill="1" applyBorder="1" applyAlignment="1">
      <alignment horizontal="center" wrapText="1"/>
    </xf>
    <xf numFmtId="0" fontId="7" fillId="5" borderId="8" xfId="0" applyFont="1" applyFill="1" applyBorder="1" applyAlignment="1">
      <alignment horizontal="center" wrapText="1"/>
    </xf>
    <xf numFmtId="0" fontId="7" fillId="5" borderId="14" xfId="0" applyFont="1" applyFill="1" applyBorder="1" applyAlignment="1">
      <alignment horizontal="center" wrapText="1"/>
    </xf>
    <xf numFmtId="0" fontId="7" fillId="5" borderId="19" xfId="0" applyFont="1" applyFill="1" applyBorder="1" applyAlignment="1">
      <alignment horizontal="center" wrapText="1"/>
    </xf>
    <xf numFmtId="0" fontId="0" fillId="2" borderId="0" xfId="0" applyFont="1" applyFill="1" applyBorder="1" applyAlignment="1">
      <alignment wrapText="1"/>
    </xf>
    <xf numFmtId="0" fontId="0" fillId="2" borderId="14" xfId="0" applyFont="1" applyFill="1" applyBorder="1" applyAlignment="1">
      <alignment wrapText="1"/>
    </xf>
    <xf numFmtId="0" fontId="0" fillId="2" borderId="7" xfId="0" applyFont="1" applyFill="1" applyBorder="1" applyAlignment="1">
      <alignment wrapText="1"/>
    </xf>
    <xf numFmtId="0" fontId="8" fillId="2" borderId="0" xfId="0" applyFont="1" applyFill="1" applyBorder="1" applyAlignment="1">
      <alignment wrapText="1"/>
    </xf>
    <xf numFmtId="0" fontId="0" fillId="2" borderId="0" xfId="0" applyFill="1" applyBorder="1" applyAlignment="1">
      <alignment wrapText="1"/>
    </xf>
    <xf numFmtId="0" fontId="0" fillId="2" borderId="12" xfId="0" applyFill="1" applyBorder="1" applyAlignment="1">
      <alignment wrapText="1"/>
    </xf>
    <xf numFmtId="0" fontId="0" fillId="0" borderId="0" xfId="0" applyFill="1" applyAlignment="1">
      <alignment wrapText="1"/>
    </xf>
    <xf numFmtId="0" fontId="0" fillId="2" borderId="0" xfId="0" applyFill="1" applyAlignment="1">
      <alignment wrapText="1"/>
    </xf>
    <xf numFmtId="0" fontId="0" fillId="2" borderId="1" xfId="0" applyFont="1" applyFill="1" applyBorder="1" applyAlignment="1">
      <alignment vertical="center"/>
    </xf>
    <xf numFmtId="0" fontId="0" fillId="2" borderId="3" xfId="0" applyFont="1" applyFill="1" applyBorder="1" applyAlignment="1">
      <alignment vertical="center"/>
    </xf>
    <xf numFmtId="0" fontId="0" fillId="2" borderId="10" xfId="0" applyFont="1" applyFill="1" applyBorder="1" applyAlignment="1">
      <alignment vertical="center"/>
    </xf>
    <xf numFmtId="0" fontId="0" fillId="2" borderId="2" xfId="0" applyFont="1" applyFill="1" applyBorder="1" applyAlignment="1">
      <alignment vertical="center"/>
    </xf>
    <xf numFmtId="0" fontId="0" fillId="2" borderId="0" xfId="0" applyFont="1" applyFill="1" applyBorder="1" applyAlignment="1">
      <alignment vertical="center"/>
    </xf>
    <xf numFmtId="14" fontId="0" fillId="2" borderId="2" xfId="0" applyNumberFormat="1" applyFont="1" applyFill="1" applyBorder="1" applyAlignment="1">
      <alignment vertical="center"/>
    </xf>
    <xf numFmtId="14" fontId="0" fillId="2" borderId="26" xfId="0" applyNumberFormat="1" applyFont="1" applyFill="1" applyBorder="1" applyAlignment="1">
      <alignment vertical="center" wrapText="1"/>
    </xf>
    <xf numFmtId="0" fontId="0" fillId="5" borderId="10" xfId="0" applyFont="1" applyFill="1" applyBorder="1" applyAlignment="1">
      <alignment vertical="center"/>
    </xf>
    <xf numFmtId="0" fontId="0" fillId="5" borderId="2" xfId="0" applyFont="1" applyFill="1" applyBorder="1" applyAlignment="1">
      <alignment vertical="center"/>
    </xf>
    <xf numFmtId="0" fontId="0" fillId="5" borderId="0" xfId="0" applyFill="1" applyAlignment="1">
      <alignment vertical="center"/>
    </xf>
    <xf numFmtId="0" fontId="0" fillId="5" borderId="2" xfId="0" applyFill="1" applyBorder="1" applyAlignment="1">
      <alignment vertical="center"/>
    </xf>
    <xf numFmtId="0" fontId="0" fillId="5" borderId="0" xfId="0" applyFont="1" applyFill="1" applyBorder="1" applyAlignment="1">
      <alignment vertical="center"/>
    </xf>
    <xf numFmtId="0" fontId="0" fillId="5" borderId="3" xfId="0" applyFont="1" applyFill="1" applyBorder="1" applyAlignment="1">
      <alignment vertical="center"/>
    </xf>
    <xf numFmtId="14" fontId="0" fillId="0" borderId="10" xfId="0" applyNumberFormat="1" applyFont="1" applyBorder="1" applyAlignment="1">
      <alignment vertical="center"/>
    </xf>
    <xf numFmtId="0" fontId="0" fillId="0" borderId="2" xfId="0" applyFont="1" applyBorder="1" applyAlignment="1">
      <alignment vertical="center"/>
    </xf>
    <xf numFmtId="0" fontId="4" fillId="0" borderId="0" xfId="3" applyFont="1" applyBorder="1" applyAlignment="1">
      <alignment vertical="center"/>
    </xf>
    <xf numFmtId="1" fontId="0" fillId="0" borderId="2" xfId="0" applyNumberFormat="1" applyFont="1" applyFill="1" applyBorder="1" applyAlignment="1">
      <alignment horizontal="center" vertical="center"/>
    </xf>
    <xf numFmtId="10" fontId="0" fillId="0" borderId="0" xfId="0" applyNumberFormat="1" applyFont="1" applyBorder="1" applyAlignment="1">
      <alignment horizontal="center" vertical="center"/>
    </xf>
    <xf numFmtId="0" fontId="4" fillId="0" borderId="3" xfId="3" applyFont="1" applyBorder="1" applyAlignment="1">
      <alignment vertical="center"/>
    </xf>
    <xf numFmtId="0" fontId="4" fillId="0" borderId="1" xfId="3" applyFont="1" applyBorder="1" applyAlignment="1">
      <alignment vertical="center"/>
    </xf>
    <xf numFmtId="2" fontId="4" fillId="0" borderId="3" xfId="3" applyNumberFormat="1" applyFont="1" applyBorder="1" applyAlignment="1">
      <alignment vertical="center"/>
    </xf>
    <xf numFmtId="2" fontId="4" fillId="0" borderId="1" xfId="3" applyNumberFormat="1" applyFont="1" applyBorder="1" applyAlignment="1">
      <alignment vertical="center"/>
    </xf>
    <xf numFmtId="0" fontId="0" fillId="3" borderId="0" xfId="0" applyFont="1" applyFill="1" applyBorder="1" applyAlignment="1">
      <alignment vertical="center"/>
    </xf>
    <xf numFmtId="9" fontId="0" fillId="3" borderId="3" xfId="0" applyNumberFormat="1" applyFont="1" applyFill="1" applyBorder="1" applyAlignment="1">
      <alignment vertical="center"/>
    </xf>
    <xf numFmtId="9" fontId="0" fillId="3" borderId="2" xfId="0" applyNumberFormat="1" applyFont="1" applyFill="1" applyBorder="1" applyAlignment="1">
      <alignment vertical="center"/>
    </xf>
    <xf numFmtId="9" fontId="0" fillId="3" borderId="0" xfId="0" applyNumberFormat="1" applyFont="1" applyFill="1" applyBorder="1" applyAlignment="1">
      <alignment vertical="center"/>
    </xf>
    <xf numFmtId="0" fontId="0" fillId="3" borderId="1" xfId="0" applyFont="1" applyFill="1" applyBorder="1" applyAlignment="1">
      <alignment vertical="center"/>
    </xf>
    <xf numFmtId="0" fontId="0" fillId="3" borderId="0" xfId="0" applyFill="1" applyBorder="1" applyAlignment="1">
      <alignment vertical="center"/>
    </xf>
    <xf numFmtId="0" fontId="0" fillId="3" borderId="2" xfId="0" applyFont="1" applyFill="1" applyBorder="1" applyAlignment="1">
      <alignment vertical="center"/>
    </xf>
    <xf numFmtId="0" fontId="0" fillId="3" borderId="9" xfId="0" applyFont="1" applyFill="1" applyBorder="1" applyAlignment="1">
      <alignment vertical="center"/>
    </xf>
    <xf numFmtId="0" fontId="0" fillId="6" borderId="10" xfId="0" applyFont="1" applyFill="1" applyBorder="1" applyAlignment="1">
      <alignment vertical="center"/>
    </xf>
    <xf numFmtId="0" fontId="0" fillId="6" borderId="2" xfId="0" applyFont="1" applyFill="1" applyBorder="1" applyAlignment="1">
      <alignment vertical="center"/>
    </xf>
    <xf numFmtId="2" fontId="0" fillId="6" borderId="2" xfId="0" applyNumberFormat="1" applyFont="1" applyFill="1" applyBorder="1" applyAlignment="1">
      <alignment vertical="center"/>
    </xf>
    <xf numFmtId="0" fontId="0" fillId="6" borderId="9" xfId="0" applyFont="1" applyFill="1" applyBorder="1" applyAlignment="1">
      <alignment vertical="center"/>
    </xf>
    <xf numFmtId="0" fontId="0" fillId="4" borderId="2" xfId="0" applyFont="1" applyFill="1" applyBorder="1" applyAlignment="1">
      <alignment vertical="center"/>
    </xf>
    <xf numFmtId="0" fontId="0" fillId="4" borderId="9" xfId="0" applyFont="1" applyFill="1" applyBorder="1" applyAlignment="1">
      <alignment vertical="center"/>
    </xf>
    <xf numFmtId="0" fontId="0" fillId="0" borderId="0" xfId="0" applyAlignment="1">
      <alignment vertical="center"/>
    </xf>
    <xf numFmtId="0" fontId="0" fillId="2" borderId="0" xfId="0" applyFont="1" applyFill="1" applyBorder="1" applyAlignment="1">
      <alignment vertical="center" wrapText="1"/>
    </xf>
    <xf numFmtId="9" fontId="1" fillId="3" borderId="2" xfId="2" applyFont="1" applyFill="1" applyBorder="1" applyAlignment="1">
      <alignment vertical="center"/>
    </xf>
    <xf numFmtId="166" fontId="0" fillId="2" borderId="2" xfId="0" applyNumberFormat="1" applyFill="1" applyBorder="1" applyAlignment="1">
      <alignment vertical="center"/>
    </xf>
    <xf numFmtId="0" fontId="0" fillId="2" borderId="0" xfId="0" applyFill="1" applyAlignment="1">
      <alignment vertical="center"/>
    </xf>
    <xf numFmtId="165" fontId="4" fillId="5" borderId="10" xfId="0" applyNumberFormat="1" applyFont="1" applyFill="1" applyBorder="1" applyAlignment="1">
      <alignment vertical="center"/>
    </xf>
    <xf numFmtId="0" fontId="0" fillId="5" borderId="0" xfId="0" applyFill="1" applyBorder="1" applyAlignment="1">
      <alignment vertical="center"/>
    </xf>
    <xf numFmtId="0" fontId="0" fillId="5" borderId="3" xfId="0" applyFill="1" applyBorder="1" applyAlignment="1">
      <alignment vertical="center"/>
    </xf>
    <xf numFmtId="166" fontId="0" fillId="0" borderId="10" xfId="0" applyNumberFormat="1" applyBorder="1" applyAlignment="1">
      <alignment vertical="center"/>
    </xf>
    <xf numFmtId="0" fontId="0" fillId="0" borderId="2" xfId="0" applyBorder="1" applyAlignment="1">
      <alignment vertical="center"/>
    </xf>
    <xf numFmtId="0" fontId="0" fillId="0" borderId="0" xfId="0" applyBorder="1" applyAlignment="1">
      <alignment vertical="center"/>
    </xf>
    <xf numFmtId="0" fontId="3" fillId="0" borderId="3" xfId="3" applyFill="1" applyBorder="1" applyAlignment="1">
      <alignment vertical="center"/>
    </xf>
    <xf numFmtId="0" fontId="0" fillId="0" borderId="1" xfId="0" applyBorder="1" applyAlignment="1">
      <alignment vertical="center"/>
    </xf>
    <xf numFmtId="2" fontId="3" fillId="0" borderId="3" xfId="3" applyNumberFormat="1" applyBorder="1" applyAlignment="1">
      <alignment vertical="center"/>
    </xf>
    <xf numFmtId="0" fontId="6" fillId="3" borderId="0" xfId="0" applyFont="1" applyFill="1" applyBorder="1" applyAlignment="1">
      <alignment vertical="center"/>
    </xf>
    <xf numFmtId="9" fontId="0" fillId="3" borderId="3" xfId="0" applyNumberFormat="1" applyFill="1" applyBorder="1" applyAlignment="1">
      <alignment vertical="center"/>
    </xf>
    <xf numFmtId="0" fontId="0" fillId="3" borderId="2" xfId="0" applyFill="1" applyBorder="1" applyAlignment="1">
      <alignment vertical="center"/>
    </xf>
    <xf numFmtId="9" fontId="6" fillId="3" borderId="2" xfId="0" applyNumberFormat="1" applyFont="1" applyFill="1" applyBorder="1" applyAlignment="1">
      <alignment vertical="center"/>
    </xf>
    <xf numFmtId="0" fontId="0" fillId="3" borderId="1" xfId="0" applyFill="1" applyBorder="1" applyAlignment="1">
      <alignment vertical="center"/>
    </xf>
    <xf numFmtId="0" fontId="0" fillId="3" borderId="9" xfId="0" applyFill="1" applyBorder="1" applyAlignment="1">
      <alignment vertical="center"/>
    </xf>
    <xf numFmtId="0" fontId="0" fillId="6" borderId="10" xfId="0" applyFill="1" applyBorder="1" applyAlignment="1">
      <alignment vertical="center"/>
    </xf>
    <xf numFmtId="0" fontId="0" fillId="6" borderId="2" xfId="0" applyFill="1" applyBorder="1" applyAlignment="1">
      <alignment vertical="center"/>
    </xf>
    <xf numFmtId="2" fontId="0" fillId="6" borderId="2" xfId="0" applyNumberFormat="1" applyFill="1" applyBorder="1" applyAlignment="1">
      <alignment vertical="center"/>
    </xf>
    <xf numFmtId="0" fontId="0" fillId="6" borderId="9" xfId="0" applyFill="1" applyBorder="1" applyAlignment="1">
      <alignment vertical="center"/>
    </xf>
    <xf numFmtId="0" fontId="0" fillId="4" borderId="2" xfId="0" applyFill="1" applyBorder="1" applyAlignment="1">
      <alignment vertical="center"/>
    </xf>
    <xf numFmtId="0" fontId="0" fillId="4" borderId="9" xfId="0" applyFill="1" applyBorder="1" applyAlignment="1">
      <alignment vertical="center"/>
    </xf>
    <xf numFmtId="0" fontId="7" fillId="0" borderId="0" xfId="3" applyFont="1" applyBorder="1" applyAlignment="1">
      <alignment horizontal="center" wrapText="1"/>
    </xf>
    <xf numFmtId="2" fontId="4" fillId="0" borderId="14" xfId="3" applyNumberFormat="1" applyFont="1" applyBorder="1"/>
    <xf numFmtId="2" fontId="4" fillId="0" borderId="0" xfId="3" applyNumberFormat="1" applyFont="1" applyBorder="1"/>
    <xf numFmtId="2" fontId="4" fillId="0" borderId="0" xfId="3" applyNumberFormat="1" applyFont="1" applyBorder="1" applyAlignment="1">
      <alignment vertical="center"/>
    </xf>
    <xf numFmtId="2" fontId="8" fillId="0" borderId="0" xfId="3" applyNumberFormat="1" applyFont="1" applyBorder="1"/>
    <xf numFmtId="2" fontId="4" fillId="0" borderId="7" xfId="3" applyNumberFormat="1" applyFont="1" applyBorder="1"/>
  </cellXfs>
  <cellStyles count="4">
    <cellStyle name="Komma" xfId="1" builtinId="3"/>
    <cellStyle name="Procent" xfId="2" builtinId="5"/>
    <cellStyle name="Standaard" xfId="0" builtinId="0"/>
    <cellStyle name="Standaard 2" xfId="3" xr:uid="{15C0E377-81B1-47FE-B1EB-7CED540F2B1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Andy Bruyns" id="{24EBEB41-403F-4D82-9A32-2E2D6B67FB83}" userId="5a28064336b24291" providerId="Windows Live"/>
  <person displayName="ted veldkamp" id="{40845910-64CE-4B7A-83A1-BEA7796F3291}" userId="7becab38a667ce5f" providerId="Windows Live"/>
</personList>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F1" dT="2020-04-17T11:17:16.92" personId="{40845910-64CE-4B7A-83A1-BEA7796F3291}" id="{8ED9D638-AFC1-4F90-9E95-F3AF0721AA78}">
    <text>Betreft gerapporteerde metingen uit eerste testronde (2018-2019). Niet altijd bekend of dit gerapporteerde getal een gemiddelde betreft of meting onder onverzadigde condities.</text>
  </threadedComment>
  <threadedComment ref="AG1" dT="2020-04-22T08:21:07.12" personId="{40845910-64CE-4B7A-83A1-BEA7796F3291}" id="{94C38A34-F40E-40C3-B976-74F5FAD36A3C}">
    <text>Betreft gerapporteerde metingen uit eerste testronde (2018-2019). Niet altijd bekend of dit gerapporteerde getal een gemiddelde betreft of meting onder onverzadigde condities.</text>
  </threadedComment>
  <threadedComment ref="AF13" dT="2019-04-23T11:47:45.35" personId="{24EBEB41-403F-4D82-9A32-2E2D6B67FB83}" id="{FDB2196A-9B7C-4B48-B106-910ECD9EE8F4}">
    <text>Gemeten door Andy en Rutger</text>
  </threadedComment>
  <threadedComment ref="B14" dT="2019-04-23T08:20:39.55" personId="{24EBEB41-403F-4D82-9A32-2E2D6B67FB83}" id="{FD5DF2CC-14AE-469F-9BD3-D5E74184725B}">
    <text>Onderhoud: ZOAB reiniger en invegen</text>
  </threadedComment>
  <threadedComment ref="AF14" dT="2019-04-23T11:48:14.03" personId="{24EBEB41-403F-4D82-9A32-2E2D6B67FB83}" id="{9828E15B-1C8D-4199-AB37-8B213F40DA29}">
    <text>Gemeten door Andy en Rutger</text>
  </threadedComment>
  <threadedComment ref="AF15" dT="2019-04-23T11:48:16.91" personId="{24EBEB41-403F-4D82-9A32-2E2D6B67FB83}" id="{A8ED62A2-B689-4B54-9CF0-646493CB01AC}">
    <text>Gemeten door Andy en Rutger</text>
  </threadedComment>
  <threadedComment ref="B16" dT="2019-04-23T08:20:54.26" personId="{24EBEB41-403F-4D82-9A32-2E2D6B67FB83}" id="{E08BB4A1-74E3-4807-A33D-36609CC94ED8}">
    <text>Onderhoud: ZOAB reiniger en invegen</text>
  </threadedComment>
  <threadedComment ref="AF16" dT="2019-04-23T11:48:19.61" personId="{24EBEB41-403F-4D82-9A32-2E2D6B67FB83}" id="{765404CC-27AE-4255-93ED-F18B1E8D17AF}">
    <text>Gemeten door Andy en Rutger</text>
  </threadedComment>
  <threadedComment ref="AP30" dT="2020-05-13T08:43:12.02" personId="{40845910-64CE-4B7A-83A1-BEA7796F3291}" id="{A341DC1A-CE3E-4C57-9F04-5C3415A89E80}">
    <text>Divermeting onbekend: handmeting gebruikt</text>
  </threadedComment>
  <threadedComment ref="AI44" dT="2020-04-17T12:33:56.75" personId="{40845910-64CE-4B7A-83A1-BEA7796F3291}" id="{FE57B0AF-579A-4A5D-91DD-B9B3361B435E}">
    <text>groot verschil in handmetingen even/oneven zijde: 624/330 (gemiddelde genomen, ook voor divers)</text>
  </threadedComment>
  <threadedComment ref="AJ44" dT="2020-04-17T12:33:56.75" personId="{40845910-64CE-4B7A-83A1-BEA7796F3291}" id="{55761388-1A96-4ADD-A9B4-458E1CB3EE75}">
    <text>groot verschil in handmetingen even/oneven zijde: 411/196 (gemiddelde genomen, ook voor divers)</text>
  </threadedComment>
  <threadedComment ref="N50" dT="2020-04-17T11:26:26.01" personId="{40845910-64CE-4B7A-83A1-BEA7796F3291}" id="{9F2DBC5A-682E-4C18-93D7-CCCCE1F9FCBE}">
    <text>simulatie van 5 jaar vervuiling</text>
  </threadedComment>
  <threadedComment ref="N51" dT="2020-04-17T11:26:43.13" personId="{40845910-64CE-4B7A-83A1-BEA7796F3291}" id="{9A8AEE0F-33F0-436A-B442-ABA3DE3590C0}">
    <text>simulatie van 5 jaar vervuiling, daarna reiniging.</text>
  </threadedComment>
  <threadedComment ref="N52" dT="2020-04-17T11:26:26.01" personId="{40845910-64CE-4B7A-83A1-BEA7796F3291}" id="{577DA53B-A56E-4820-8083-1B511BAF6C32}">
    <text>simulatie van 5 jaar vervuiling</text>
  </threadedComment>
  <threadedComment ref="N53" dT="2020-04-17T11:26:26.01" personId="{40845910-64CE-4B7A-83A1-BEA7796F3291}" id="{81AB057F-9762-41B2-A2A4-A959C57F64AD}">
    <text>simulatie van 5 jaar vervuiling</text>
  </threadedComment>
  <threadedComment ref="AC66" dT="2020-04-17T09:30:09.53" personId="{40845910-64CE-4B7A-83A1-BEA7796F3291}" id="{E4DEA71D-6E5E-418E-B242-2F31CFE4BF8A}">
    <text>Vermoed wordt dat hier sprake is van diepte-infiltratie. Vraag staat uit bij gemeente.</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D56B3-BABD-40F1-A75F-6982191A0115}">
  <dimension ref="A1:BV375"/>
  <sheetViews>
    <sheetView tabSelected="1" topLeftCell="C1" zoomScale="60" zoomScaleNormal="60" workbookViewId="0">
      <pane xSplit="9" ySplit="1" topLeftCell="L2" activePane="bottomRight" state="frozen"/>
      <selection activeCell="C1" sqref="C1"/>
      <selection pane="topRight" activeCell="I1" sqref="I1"/>
      <selection pane="bottomLeft" activeCell="C2" sqref="C2"/>
      <selection pane="bottomRight" activeCell="C2" sqref="C2"/>
    </sheetView>
  </sheetViews>
  <sheetFormatPr defaultColWidth="8.77734375" defaultRowHeight="14.4" x14ac:dyDescent="0.3"/>
  <cols>
    <col min="1" max="1" width="9.109375" style="4" hidden="1" customWidth="1"/>
    <col min="2" max="2" width="16.44140625" style="4" hidden="1" customWidth="1"/>
    <col min="3" max="3" width="8.77734375" style="4" customWidth="1"/>
    <col min="4" max="4" width="20.44140625" style="4" customWidth="1"/>
    <col min="5" max="5" width="25.88671875" style="4" customWidth="1"/>
    <col min="6" max="6" width="17.44140625" style="4" customWidth="1"/>
    <col min="7" max="7" width="14.6640625" style="4" customWidth="1"/>
    <col min="8" max="8" width="20.5546875" style="4" customWidth="1"/>
    <col min="9" max="9" width="13.6640625" style="2" customWidth="1"/>
    <col min="10" max="10" width="7.21875" style="4" hidden="1" customWidth="1"/>
    <col min="11" max="11" width="44" style="288" customWidth="1"/>
    <col min="12" max="12" width="19" style="13" bestFit="1" customWidth="1"/>
    <col min="13" max="13" width="46.77734375" style="13" customWidth="1"/>
    <col min="14" max="14" width="11.77734375" style="13" customWidth="1"/>
    <col min="15" max="15" width="10.33203125" style="13" customWidth="1"/>
    <col min="16" max="20" width="9.109375" style="13"/>
    <col min="21" max="21" width="17" style="13" customWidth="1"/>
    <col min="22" max="22" width="11.109375" style="13" customWidth="1"/>
    <col min="23" max="23" width="16.33203125" style="13" customWidth="1"/>
    <col min="24" max="24" width="16.33203125" style="145" hidden="1" customWidth="1"/>
    <col min="25" max="25" width="16.33203125" style="14" customWidth="1"/>
    <col min="26" max="26" width="19.44140625" style="13" customWidth="1"/>
    <col min="27" max="27" width="9.109375" style="13"/>
    <col min="28" max="28" width="12.33203125" style="13" customWidth="1"/>
    <col min="29" max="29" width="12.44140625" style="13" customWidth="1"/>
    <col min="30" max="30" width="19.6640625" style="6" customWidth="1"/>
    <col min="31" max="31" width="16.33203125" style="6" hidden="1" customWidth="1"/>
    <col min="32" max="32" width="8.33203125" style="6" hidden="1" customWidth="1"/>
    <col min="33" max="33" width="13.44140625" style="6" hidden="1" customWidth="1"/>
    <col min="34" max="34" width="40.44140625" style="6" hidden="1" customWidth="1"/>
    <col min="35" max="35" width="17.109375" style="113" hidden="1" customWidth="1"/>
    <col min="36" max="36" width="17.6640625" style="6" hidden="1" customWidth="1"/>
    <col min="37" max="37" width="14.44140625" style="119" hidden="1" customWidth="1"/>
    <col min="38" max="38" width="20" style="6" hidden="1" customWidth="1"/>
    <col min="39" max="39" width="12.109375" style="6" hidden="1" customWidth="1"/>
    <col min="40" max="40" width="15.44140625" style="6" hidden="1" customWidth="1"/>
    <col min="41" max="41" width="14" style="6" hidden="1" customWidth="1"/>
    <col min="42" max="42" width="20.44140625" style="6" customWidth="1"/>
    <col min="43" max="43" width="18" style="6" customWidth="1"/>
    <col min="44" max="44" width="21.6640625" style="6" customWidth="1"/>
    <col min="45" max="45" width="21.88671875" style="6" customWidth="1"/>
    <col min="46" max="46" width="14.109375" style="20" customWidth="1"/>
    <col min="47" max="47" width="11.109375" style="20" customWidth="1"/>
    <col min="48" max="48" width="14.44140625" style="20" customWidth="1"/>
    <col min="49" max="49" width="9.77734375" style="20" customWidth="1"/>
    <col min="50" max="50" width="13.33203125" style="20" customWidth="1"/>
    <col min="51" max="51" width="12" style="20" customWidth="1"/>
    <col min="52" max="52" width="9.44140625" style="149" customWidth="1"/>
    <col min="53" max="53" width="8.33203125" style="20" customWidth="1"/>
    <col min="54" max="54" width="30.109375" style="3" customWidth="1"/>
    <col min="55" max="55" width="10.109375" style="20" hidden="1" customWidth="1"/>
    <col min="56" max="56" width="15.109375" style="20" customWidth="1"/>
    <col min="57" max="57" width="15.77734375" style="20" customWidth="1"/>
    <col min="58" max="58" width="15.44140625" style="20" customWidth="1"/>
    <col min="59" max="59" width="16.77734375" style="26" customWidth="1"/>
    <col min="60" max="60" width="18.33203125" style="26" customWidth="1"/>
    <col min="61" max="62" width="19.44140625" style="26" customWidth="1"/>
    <col min="63" max="63" width="29" style="26" customWidth="1"/>
    <col min="64" max="64" width="27.77734375" bestFit="1" customWidth="1"/>
    <col min="65" max="65" width="23" customWidth="1"/>
  </cols>
  <sheetData>
    <row r="1" spans="1:74" s="131" customFormat="1" ht="114" customHeight="1" thickBot="1" x14ac:dyDescent="0.35">
      <c r="A1" s="140" t="s">
        <v>61</v>
      </c>
      <c r="B1" s="133" t="s">
        <v>62</v>
      </c>
      <c r="C1" s="175" t="s">
        <v>93</v>
      </c>
      <c r="D1" s="176" t="s">
        <v>63</v>
      </c>
      <c r="E1" s="176" t="s">
        <v>232</v>
      </c>
      <c r="F1" s="177" t="s">
        <v>231</v>
      </c>
      <c r="G1" s="154" t="s">
        <v>289</v>
      </c>
      <c r="H1" s="178" t="s">
        <v>120</v>
      </c>
      <c r="I1" s="176" t="s">
        <v>233</v>
      </c>
      <c r="J1" s="179" t="s">
        <v>447</v>
      </c>
      <c r="K1" s="177" t="s">
        <v>448</v>
      </c>
      <c r="L1" s="277" t="s">
        <v>230</v>
      </c>
      <c r="M1" s="278" t="s">
        <v>107</v>
      </c>
      <c r="N1" s="278" t="s">
        <v>229</v>
      </c>
      <c r="O1" s="279" t="s">
        <v>123</v>
      </c>
      <c r="P1" s="278" t="s">
        <v>122</v>
      </c>
      <c r="Q1" s="279" t="s">
        <v>124</v>
      </c>
      <c r="R1" s="278" t="s">
        <v>125</v>
      </c>
      <c r="S1" s="279" t="s">
        <v>127</v>
      </c>
      <c r="T1" s="278" t="s">
        <v>126</v>
      </c>
      <c r="U1" s="279" t="s">
        <v>128</v>
      </c>
      <c r="V1" s="278" t="s">
        <v>129</v>
      </c>
      <c r="W1" s="279" t="s">
        <v>130</v>
      </c>
      <c r="X1" s="280" t="s">
        <v>268</v>
      </c>
      <c r="Y1" s="280" t="s">
        <v>271</v>
      </c>
      <c r="Z1" s="278" t="s">
        <v>108</v>
      </c>
      <c r="AA1" s="279" t="s">
        <v>109</v>
      </c>
      <c r="AB1" s="278" t="s">
        <v>236</v>
      </c>
      <c r="AC1" s="279" t="s">
        <v>235</v>
      </c>
      <c r="AD1" s="126" t="s">
        <v>233</v>
      </c>
      <c r="AE1" s="127" t="s">
        <v>234</v>
      </c>
      <c r="AF1" s="128" t="s">
        <v>267</v>
      </c>
      <c r="AG1" s="124" t="s">
        <v>266</v>
      </c>
      <c r="AH1" s="125" t="s">
        <v>224</v>
      </c>
      <c r="AI1" s="129" t="s">
        <v>186</v>
      </c>
      <c r="AJ1" s="128" t="s">
        <v>220</v>
      </c>
      <c r="AK1" s="130" t="s">
        <v>187</v>
      </c>
      <c r="AL1" s="128" t="s">
        <v>221</v>
      </c>
      <c r="AM1" s="128" t="s">
        <v>222</v>
      </c>
      <c r="AN1" s="128" t="s">
        <v>223</v>
      </c>
      <c r="AO1" s="128" t="s">
        <v>225</v>
      </c>
      <c r="AP1" s="165" t="s">
        <v>351</v>
      </c>
      <c r="AQ1" s="166" t="s">
        <v>350</v>
      </c>
      <c r="AR1" s="351" t="s">
        <v>457</v>
      </c>
      <c r="AS1" s="351" t="s">
        <v>453</v>
      </c>
      <c r="AT1" s="272" t="s">
        <v>237</v>
      </c>
      <c r="AU1" s="275" t="s">
        <v>238</v>
      </c>
      <c r="AV1" s="272" t="s">
        <v>111</v>
      </c>
      <c r="AW1" s="275" t="s">
        <v>112</v>
      </c>
      <c r="AX1" s="272" t="s">
        <v>113</v>
      </c>
      <c r="AY1" s="275" t="s">
        <v>114</v>
      </c>
      <c r="AZ1" s="276" t="s">
        <v>64</v>
      </c>
      <c r="BA1" s="272" t="s">
        <v>142</v>
      </c>
      <c r="BB1" s="275" t="s">
        <v>269</v>
      </c>
      <c r="BC1" s="272" t="s">
        <v>270</v>
      </c>
      <c r="BD1" s="180" t="s">
        <v>115</v>
      </c>
      <c r="BE1" s="181" t="s">
        <v>116</v>
      </c>
      <c r="BF1" s="182" t="s">
        <v>344</v>
      </c>
      <c r="BG1" s="273" t="s">
        <v>117</v>
      </c>
      <c r="BH1" s="183" t="s">
        <v>118</v>
      </c>
      <c r="BI1" s="184" t="s">
        <v>352</v>
      </c>
      <c r="BJ1" s="184" t="s">
        <v>353</v>
      </c>
      <c r="BK1" s="274" t="s">
        <v>119</v>
      </c>
      <c r="BL1" s="185" t="s">
        <v>65</v>
      </c>
      <c r="BM1" s="186" t="s">
        <v>66</v>
      </c>
      <c r="BQ1" s="132"/>
      <c r="BR1" s="132"/>
      <c r="BS1" s="132"/>
      <c r="BT1" s="132"/>
      <c r="BU1" s="132"/>
      <c r="BV1" s="132"/>
    </row>
    <row r="2" spans="1:74" x14ac:dyDescent="0.3">
      <c r="A2" s="37">
        <f>A4+1</f>
        <v>55</v>
      </c>
      <c r="B2" s="38" t="s">
        <v>0</v>
      </c>
      <c r="C2" s="187" t="s">
        <v>262</v>
      </c>
      <c r="D2" s="188" t="s">
        <v>0</v>
      </c>
      <c r="E2" s="188" t="s">
        <v>273</v>
      </c>
      <c r="F2" s="189" t="s">
        <v>277</v>
      </c>
      <c r="G2" s="188" t="s">
        <v>290</v>
      </c>
      <c r="H2" s="190"/>
      <c r="I2" s="191">
        <v>43614</v>
      </c>
      <c r="J2" s="189" t="s">
        <v>396</v>
      </c>
      <c r="K2" s="282"/>
      <c r="L2" s="192">
        <v>2010</v>
      </c>
      <c r="M2" s="193" t="s">
        <v>84</v>
      </c>
      <c r="N2" s="193">
        <v>9</v>
      </c>
      <c r="P2" s="12"/>
      <c r="R2" s="12"/>
      <c r="T2" s="12"/>
      <c r="V2" s="12"/>
      <c r="W2" s="194" t="s">
        <v>2</v>
      </c>
      <c r="X2" s="195"/>
      <c r="Y2" s="195">
        <v>-2.4</v>
      </c>
      <c r="Z2" s="193" t="s">
        <v>274</v>
      </c>
      <c r="AA2" s="194"/>
      <c r="AB2" s="270">
        <v>1</v>
      </c>
      <c r="AC2" s="194"/>
      <c r="AD2" s="196">
        <v>43614</v>
      </c>
      <c r="AE2" s="197" t="s">
        <v>1</v>
      </c>
      <c r="AF2" s="198"/>
      <c r="AG2" s="199">
        <v>55.134971085652893</v>
      </c>
      <c r="AH2" s="200"/>
      <c r="AI2" s="201"/>
      <c r="AJ2" s="198"/>
      <c r="AK2" s="202"/>
      <c r="AL2" s="198">
        <v>58.44304650830663</v>
      </c>
      <c r="AM2" s="198"/>
      <c r="AN2" s="198"/>
      <c r="AO2" s="198"/>
      <c r="AP2" s="203">
        <f>AL2</f>
        <v>58.44304650830663</v>
      </c>
      <c r="AQ2" s="204"/>
      <c r="AR2" s="352"/>
      <c r="AS2" s="352"/>
      <c r="AT2" s="205" t="s">
        <v>90</v>
      </c>
      <c r="AU2" s="206">
        <v>0</v>
      </c>
      <c r="AV2" s="207" t="s">
        <v>90</v>
      </c>
      <c r="AW2" s="207" t="s">
        <v>90</v>
      </c>
      <c r="AX2" s="208" t="s">
        <v>132</v>
      </c>
      <c r="AY2" s="207" t="s">
        <v>90</v>
      </c>
      <c r="AZ2" s="209" t="s">
        <v>10</v>
      </c>
      <c r="BA2" s="210" t="s">
        <v>10</v>
      </c>
      <c r="BB2" s="211" t="s">
        <v>327</v>
      </c>
      <c r="BC2" s="205"/>
      <c r="BD2" s="212" t="s">
        <v>136</v>
      </c>
      <c r="BE2" s="213" t="s">
        <v>136</v>
      </c>
      <c r="BF2" s="205" t="s">
        <v>346</v>
      </c>
      <c r="BG2" s="214"/>
      <c r="BH2" s="215" t="s">
        <v>10</v>
      </c>
      <c r="BI2" s="219"/>
      <c r="BJ2" s="219"/>
      <c r="BK2" s="216" t="s">
        <v>138</v>
      </c>
      <c r="BL2" s="217" t="s">
        <v>3</v>
      </c>
      <c r="BM2" s="218"/>
    </row>
    <row r="3" spans="1:74" x14ac:dyDescent="0.3">
      <c r="A3" s="37">
        <f t="shared" ref="A3:A11" si="0">A4+1</f>
        <v>55</v>
      </c>
      <c r="B3" s="38" t="s">
        <v>0</v>
      </c>
      <c r="C3" s="43" t="s">
        <v>259</v>
      </c>
      <c r="D3" s="44" t="s">
        <v>0</v>
      </c>
      <c r="E3" s="44" t="s">
        <v>4</v>
      </c>
      <c r="F3" s="45" t="s">
        <v>5</v>
      </c>
      <c r="G3" s="44" t="s">
        <v>291</v>
      </c>
      <c r="H3" s="38"/>
      <c r="I3" s="137">
        <v>43614</v>
      </c>
      <c r="J3" s="45" t="s">
        <v>396</v>
      </c>
      <c r="K3" s="281"/>
      <c r="L3" s="39">
        <v>2010</v>
      </c>
      <c r="M3" s="40" t="s">
        <v>435</v>
      </c>
      <c r="N3" s="40">
        <v>9</v>
      </c>
      <c r="P3" s="12"/>
      <c r="R3" s="12"/>
      <c r="T3" s="12"/>
      <c r="V3" s="12"/>
      <c r="W3" s="41" t="s">
        <v>2</v>
      </c>
      <c r="X3" s="143"/>
      <c r="Y3" s="143">
        <v>-2.8</v>
      </c>
      <c r="Z3" s="40" t="s">
        <v>274</v>
      </c>
      <c r="AA3" s="41"/>
      <c r="AB3" s="12">
        <v>2</v>
      </c>
      <c r="AC3" s="41"/>
      <c r="AD3" s="51">
        <v>43614</v>
      </c>
      <c r="AE3" s="8" t="s">
        <v>1</v>
      </c>
      <c r="AF3" s="10"/>
      <c r="AG3" s="123">
        <v>174.94087121213121</v>
      </c>
      <c r="AH3" s="106"/>
      <c r="AI3" s="9"/>
      <c r="AJ3" s="10"/>
      <c r="AK3" s="11"/>
      <c r="AL3" s="10">
        <v>2367.5245752633423</v>
      </c>
      <c r="AM3" s="10"/>
      <c r="AN3" s="10"/>
      <c r="AO3" s="10"/>
      <c r="AP3" s="168">
        <f>AL3</f>
        <v>2367.5245752633423</v>
      </c>
      <c r="AQ3" s="172"/>
      <c r="AR3" s="353"/>
      <c r="AS3" s="353"/>
      <c r="AT3" s="42" t="s">
        <v>91</v>
      </c>
      <c r="AU3" s="157">
        <v>0</v>
      </c>
      <c r="AV3" s="56" t="s">
        <v>90</v>
      </c>
      <c r="AW3" s="56" t="s">
        <v>90</v>
      </c>
      <c r="AX3" s="65" t="s">
        <v>132</v>
      </c>
      <c r="AY3" s="56" t="s">
        <v>90</v>
      </c>
      <c r="AZ3" s="147" t="s">
        <v>6</v>
      </c>
      <c r="BA3" s="18" t="s">
        <v>10</v>
      </c>
      <c r="BB3" s="155" t="s">
        <v>327</v>
      </c>
      <c r="BC3" s="42"/>
      <c r="BD3" s="19" t="s">
        <v>136</v>
      </c>
      <c r="BE3" s="60" t="s">
        <v>136</v>
      </c>
      <c r="BF3" s="42" t="s">
        <v>343</v>
      </c>
      <c r="BG3" s="69"/>
      <c r="BH3" s="46" t="s">
        <v>6</v>
      </c>
      <c r="BI3" s="220">
        <f>(100/AP4*AP3)-100</f>
        <v>1625.7747959434239</v>
      </c>
      <c r="BJ3" s="220"/>
      <c r="BK3" s="70" t="s">
        <v>185</v>
      </c>
      <c r="BL3" s="76" t="s">
        <v>3</v>
      </c>
      <c r="BM3" s="77"/>
    </row>
    <row r="4" spans="1:74" x14ac:dyDescent="0.3">
      <c r="A4" s="37">
        <f t="shared" si="0"/>
        <v>54</v>
      </c>
      <c r="B4" s="38" t="s">
        <v>0</v>
      </c>
      <c r="C4" s="43" t="s">
        <v>258</v>
      </c>
      <c r="D4" s="44" t="s">
        <v>0</v>
      </c>
      <c r="E4" s="44" t="s">
        <v>4</v>
      </c>
      <c r="F4" s="45" t="s">
        <v>7</v>
      </c>
      <c r="G4" s="44" t="s">
        <v>291</v>
      </c>
      <c r="H4" s="38"/>
      <c r="I4" s="137">
        <v>43614</v>
      </c>
      <c r="J4" s="45" t="s">
        <v>396</v>
      </c>
      <c r="K4" s="281"/>
      <c r="L4" s="39">
        <v>2010</v>
      </c>
      <c r="M4" s="40" t="s">
        <v>435</v>
      </c>
      <c r="N4" s="40">
        <v>9</v>
      </c>
      <c r="P4" s="12"/>
      <c r="R4" s="12"/>
      <c r="T4" s="12"/>
      <c r="V4" s="12"/>
      <c r="W4" s="41" t="s">
        <v>2</v>
      </c>
      <c r="X4" s="143"/>
      <c r="Y4" s="143">
        <v>-2.8</v>
      </c>
      <c r="Z4" s="40" t="s">
        <v>274</v>
      </c>
      <c r="AA4" s="41"/>
      <c r="AB4" s="12">
        <v>2</v>
      </c>
      <c r="AC4" s="41"/>
      <c r="AD4" s="51">
        <v>43614</v>
      </c>
      <c r="AE4" s="8" t="s">
        <v>1</v>
      </c>
      <c r="AF4" s="10"/>
      <c r="AG4" s="123">
        <v>137.40964503043142</v>
      </c>
      <c r="AH4" s="106"/>
      <c r="AI4" s="9"/>
      <c r="AJ4" s="10"/>
      <c r="AK4" s="11"/>
      <c r="AL4" s="10">
        <v>137.18618332058182</v>
      </c>
      <c r="AM4" s="10"/>
      <c r="AN4" s="10"/>
      <c r="AO4" s="10"/>
      <c r="AP4" s="168">
        <f t="shared" ref="AP4:AP32" si="1">AL4</f>
        <v>137.18618332058182</v>
      </c>
      <c r="AQ4" s="172"/>
      <c r="AR4" s="353"/>
      <c r="AS4" s="353"/>
      <c r="AT4" s="42" t="s">
        <v>91</v>
      </c>
      <c r="AU4" s="157">
        <v>0</v>
      </c>
      <c r="AV4" s="56" t="s">
        <v>90</v>
      </c>
      <c r="AW4" s="56" t="s">
        <v>90</v>
      </c>
      <c r="AX4" s="65" t="s">
        <v>132</v>
      </c>
      <c r="AY4" s="56" t="s">
        <v>90</v>
      </c>
      <c r="AZ4" s="147" t="s">
        <v>6</v>
      </c>
      <c r="BA4" s="18" t="s">
        <v>10</v>
      </c>
      <c r="BB4" s="155" t="s">
        <v>327</v>
      </c>
      <c r="BC4" s="42"/>
      <c r="BD4" s="19" t="s">
        <v>136</v>
      </c>
      <c r="BE4" s="60" t="s">
        <v>136</v>
      </c>
      <c r="BF4" s="42" t="s">
        <v>343</v>
      </c>
      <c r="BG4" s="69"/>
      <c r="BH4" s="46" t="s">
        <v>10</v>
      </c>
      <c r="BI4" s="220"/>
      <c r="BJ4" s="220"/>
      <c r="BK4" s="70" t="s">
        <v>138</v>
      </c>
      <c r="BL4" s="76" t="s">
        <v>3</v>
      </c>
      <c r="BM4" s="77"/>
    </row>
    <row r="5" spans="1:74" x14ac:dyDescent="0.3">
      <c r="A5" s="37">
        <f t="shared" si="0"/>
        <v>53</v>
      </c>
      <c r="B5" s="38" t="s">
        <v>8</v>
      </c>
      <c r="C5" s="43" t="s">
        <v>260</v>
      </c>
      <c r="D5" s="44" t="s">
        <v>8</v>
      </c>
      <c r="E5" s="44" t="s">
        <v>455</v>
      </c>
      <c r="F5" s="45" t="s">
        <v>275</v>
      </c>
      <c r="G5" s="44" t="s">
        <v>292</v>
      </c>
      <c r="H5" s="38"/>
      <c r="I5" s="137">
        <v>43614</v>
      </c>
      <c r="J5" s="45" t="s">
        <v>397</v>
      </c>
      <c r="K5" s="281" t="s">
        <v>451</v>
      </c>
      <c r="L5" s="39">
        <v>2019</v>
      </c>
      <c r="M5" s="40" t="s">
        <v>436</v>
      </c>
      <c r="N5" s="40">
        <v>0</v>
      </c>
      <c r="P5" s="12"/>
      <c r="R5" s="12"/>
      <c r="T5" s="12"/>
      <c r="V5" s="12"/>
      <c r="W5" s="41" t="s">
        <v>2</v>
      </c>
      <c r="X5" s="143"/>
      <c r="Y5" s="143">
        <v>1.79</v>
      </c>
      <c r="Z5" s="40" t="s">
        <v>278</v>
      </c>
      <c r="AA5" s="41"/>
      <c r="AB5" s="12">
        <v>2</v>
      </c>
      <c r="AC5" s="41"/>
      <c r="AD5" s="51">
        <v>43614</v>
      </c>
      <c r="AE5" s="8" t="s">
        <v>9</v>
      </c>
      <c r="AF5" s="10"/>
      <c r="AG5" s="123">
        <v>813.39041823893695</v>
      </c>
      <c r="AH5" s="106"/>
      <c r="AI5" s="9"/>
      <c r="AJ5" s="10"/>
      <c r="AK5" s="11"/>
      <c r="AL5" s="10">
        <v>986.13932042134059</v>
      </c>
      <c r="AM5" s="10">
        <v>1036.1936501868863</v>
      </c>
      <c r="AN5" s="10"/>
      <c r="AO5" s="10"/>
      <c r="AP5" s="168">
        <f t="shared" si="1"/>
        <v>986.13932042134059</v>
      </c>
      <c r="AQ5" s="172">
        <f t="shared" ref="AQ5:AQ66" si="2">MIN(AM5:AN5)</f>
        <v>1036.1936501868863</v>
      </c>
      <c r="AR5" s="353"/>
      <c r="AS5" s="353"/>
      <c r="AT5" s="42" t="s">
        <v>287</v>
      </c>
      <c r="AU5" s="158">
        <v>0.05</v>
      </c>
      <c r="AV5" s="57" t="s">
        <v>90</v>
      </c>
      <c r="AW5" s="57" t="s">
        <v>90</v>
      </c>
      <c r="AX5" s="66" t="s">
        <v>132</v>
      </c>
      <c r="AY5" s="57" t="s">
        <v>90</v>
      </c>
      <c r="AZ5" s="147" t="s">
        <v>10</v>
      </c>
      <c r="BA5" s="18" t="s">
        <v>10</v>
      </c>
      <c r="BB5" s="19" t="s">
        <v>326</v>
      </c>
      <c r="BC5" s="42"/>
      <c r="BD5" s="19" t="s">
        <v>149</v>
      </c>
      <c r="BE5" s="60" t="s">
        <v>149</v>
      </c>
      <c r="BF5" s="42" t="s">
        <v>343</v>
      </c>
      <c r="BG5" s="69"/>
      <c r="BH5" s="46" t="s">
        <v>10</v>
      </c>
      <c r="BI5" s="220"/>
      <c r="BJ5" s="220"/>
      <c r="BK5" s="70" t="s">
        <v>138</v>
      </c>
      <c r="BL5" s="76" t="s">
        <v>3</v>
      </c>
      <c r="BM5" s="77"/>
    </row>
    <row r="6" spans="1:74" s="325" customFormat="1" ht="45.6" customHeight="1" x14ac:dyDescent="0.3">
      <c r="A6" s="289">
        <f t="shared" si="0"/>
        <v>52</v>
      </c>
      <c r="B6" s="290" t="s">
        <v>8</v>
      </c>
      <c r="C6" s="291" t="s">
        <v>261</v>
      </c>
      <c r="D6" s="292" t="s">
        <v>8</v>
      </c>
      <c r="E6" s="292" t="s">
        <v>279</v>
      </c>
      <c r="F6" s="293" t="s">
        <v>276</v>
      </c>
      <c r="G6" s="292" t="s">
        <v>292</v>
      </c>
      <c r="H6" s="290"/>
      <c r="I6" s="294">
        <v>43614</v>
      </c>
      <c r="J6" s="293" t="s">
        <v>398</v>
      </c>
      <c r="K6" s="295" t="s">
        <v>456</v>
      </c>
      <c r="L6" s="296">
        <v>2019</v>
      </c>
      <c r="M6" s="297" t="s">
        <v>452</v>
      </c>
      <c r="N6" s="297">
        <v>0</v>
      </c>
      <c r="O6" s="298"/>
      <c r="P6" s="299"/>
      <c r="Q6" s="298"/>
      <c r="R6" s="299"/>
      <c r="S6" s="298"/>
      <c r="T6" s="299"/>
      <c r="U6" s="298"/>
      <c r="V6" s="299"/>
      <c r="W6" s="300" t="s">
        <v>2</v>
      </c>
      <c r="X6" s="301"/>
      <c r="Y6" s="301">
        <v>1.79</v>
      </c>
      <c r="Z6" s="297" t="s">
        <v>278</v>
      </c>
      <c r="AA6" s="300"/>
      <c r="AB6" s="299">
        <v>2</v>
      </c>
      <c r="AC6" s="300"/>
      <c r="AD6" s="302">
        <v>43614</v>
      </c>
      <c r="AE6" s="303" t="s">
        <v>9</v>
      </c>
      <c r="AF6" s="304"/>
      <c r="AG6" s="305">
        <v>218.44993892698946</v>
      </c>
      <c r="AH6" s="306"/>
      <c r="AI6" s="307"/>
      <c r="AJ6" s="304"/>
      <c r="AK6" s="308"/>
      <c r="AL6" s="304">
        <v>256.05139272042703</v>
      </c>
      <c r="AM6" s="304">
        <v>221.62389160591121</v>
      </c>
      <c r="AN6" s="304"/>
      <c r="AO6" s="304"/>
      <c r="AP6" s="309">
        <f t="shared" si="1"/>
        <v>256.05139272042703</v>
      </c>
      <c r="AQ6" s="310">
        <f t="shared" si="2"/>
        <v>221.62389160591121</v>
      </c>
      <c r="AR6" s="354"/>
      <c r="AS6" s="354"/>
      <c r="AT6" s="311" t="s">
        <v>287</v>
      </c>
      <c r="AU6" s="312">
        <v>0.05</v>
      </c>
      <c r="AV6" s="313" t="s">
        <v>90</v>
      </c>
      <c r="AW6" s="313" t="s">
        <v>90</v>
      </c>
      <c r="AX6" s="314" t="s">
        <v>132</v>
      </c>
      <c r="AY6" s="313" t="s">
        <v>90</v>
      </c>
      <c r="AZ6" s="315" t="s">
        <v>10</v>
      </c>
      <c r="BA6" s="316" t="s">
        <v>10</v>
      </c>
      <c r="BB6" s="317" t="s">
        <v>326</v>
      </c>
      <c r="BC6" s="311"/>
      <c r="BD6" s="317" t="s">
        <v>149</v>
      </c>
      <c r="BE6" s="318" t="s">
        <v>149</v>
      </c>
      <c r="BF6" s="311" t="s">
        <v>343</v>
      </c>
      <c r="BG6" s="319"/>
      <c r="BH6" s="320" t="s">
        <v>10</v>
      </c>
      <c r="BI6" s="321"/>
      <c r="BJ6" s="321"/>
      <c r="BK6" s="322" t="s">
        <v>138</v>
      </c>
      <c r="BL6" s="323" t="s">
        <v>3</v>
      </c>
      <c r="BM6" s="324"/>
    </row>
    <row r="7" spans="1:74" x14ac:dyDescent="0.3">
      <c r="A7" s="37">
        <f t="shared" si="0"/>
        <v>51</v>
      </c>
      <c r="B7" s="38" t="s">
        <v>11</v>
      </c>
      <c r="C7" s="43" t="s">
        <v>254</v>
      </c>
      <c r="D7" s="44" t="s">
        <v>11</v>
      </c>
      <c r="E7" s="44" t="s">
        <v>12</v>
      </c>
      <c r="F7" s="45" t="s">
        <v>13</v>
      </c>
      <c r="G7" s="44" t="s">
        <v>328</v>
      </c>
      <c r="H7" s="38"/>
      <c r="I7" s="137">
        <v>43612</v>
      </c>
      <c r="J7" s="45"/>
      <c r="K7" s="281"/>
      <c r="L7" s="39">
        <v>2018</v>
      </c>
      <c r="M7" s="40" t="s">
        <v>437</v>
      </c>
      <c r="N7" s="40">
        <v>2</v>
      </c>
      <c r="P7" s="12"/>
      <c r="R7" s="12"/>
      <c r="T7" s="12"/>
      <c r="V7" s="12"/>
      <c r="W7" s="41" t="s">
        <v>14</v>
      </c>
      <c r="X7" s="143"/>
      <c r="Y7" s="143">
        <v>1.1499999999999999</v>
      </c>
      <c r="Z7" s="40" t="s">
        <v>274</v>
      </c>
      <c r="AA7" s="41"/>
      <c r="AB7" s="12">
        <v>1</v>
      </c>
      <c r="AC7" s="41"/>
      <c r="AD7" s="51">
        <v>43612</v>
      </c>
      <c r="AE7" s="8" t="s">
        <v>1</v>
      </c>
      <c r="AF7" s="10"/>
      <c r="AG7" s="123">
        <v>1360.0475000000083</v>
      </c>
      <c r="AH7" s="106"/>
      <c r="AI7" s="9"/>
      <c r="AJ7" s="10"/>
      <c r="AK7" s="11"/>
      <c r="AL7" s="10">
        <v>1504.1528406388177</v>
      </c>
      <c r="AM7" s="10"/>
      <c r="AN7" s="10"/>
      <c r="AO7" s="10"/>
      <c r="AP7" s="168">
        <f t="shared" si="1"/>
        <v>1504.1528406388177</v>
      </c>
      <c r="AQ7" s="172"/>
      <c r="AR7" s="353"/>
      <c r="AS7" s="353"/>
      <c r="AT7" s="42" t="s">
        <v>89</v>
      </c>
      <c r="AU7" s="157">
        <v>0.1</v>
      </c>
      <c r="AV7" s="56" t="s">
        <v>135</v>
      </c>
      <c r="AW7" s="56" t="s">
        <v>90</v>
      </c>
      <c r="AX7" s="65" t="s">
        <v>132</v>
      </c>
      <c r="AY7" s="56" t="s">
        <v>90</v>
      </c>
      <c r="AZ7" s="147" t="s">
        <v>10</v>
      </c>
      <c r="BA7" s="18" t="s">
        <v>10</v>
      </c>
      <c r="BB7" s="155" t="s">
        <v>347</v>
      </c>
      <c r="BC7" s="42"/>
      <c r="BD7" s="19" t="s">
        <v>136</v>
      </c>
      <c r="BE7" s="60" t="s">
        <v>136</v>
      </c>
      <c r="BF7" s="42" t="s">
        <v>346</v>
      </c>
      <c r="BG7" s="69"/>
      <c r="BH7" s="46" t="s">
        <v>10</v>
      </c>
      <c r="BI7" s="220"/>
      <c r="BJ7" s="220"/>
      <c r="BK7" s="70" t="s">
        <v>138</v>
      </c>
      <c r="BL7" s="76" t="s">
        <v>3</v>
      </c>
      <c r="BM7" s="77"/>
    </row>
    <row r="8" spans="1:74" x14ac:dyDescent="0.3">
      <c r="A8" s="37">
        <f t="shared" si="0"/>
        <v>50</v>
      </c>
      <c r="B8" s="38" t="s">
        <v>11</v>
      </c>
      <c r="C8" s="43" t="s">
        <v>255</v>
      </c>
      <c r="D8" s="44" t="s">
        <v>11</v>
      </c>
      <c r="E8" s="44" t="s">
        <v>280</v>
      </c>
      <c r="F8" s="45" t="s">
        <v>15</v>
      </c>
      <c r="G8" s="44" t="s">
        <v>293</v>
      </c>
      <c r="H8" s="38"/>
      <c r="I8" s="137">
        <v>43612</v>
      </c>
      <c r="J8" s="45"/>
      <c r="K8" s="281"/>
      <c r="L8" s="268" t="s">
        <v>433</v>
      </c>
      <c r="M8" s="40" t="s">
        <v>85</v>
      </c>
      <c r="N8" s="269" t="s">
        <v>433</v>
      </c>
      <c r="P8" s="12"/>
      <c r="R8" s="12"/>
      <c r="T8" s="12"/>
      <c r="V8" s="12"/>
      <c r="W8" s="41" t="s">
        <v>14</v>
      </c>
      <c r="X8" s="143"/>
      <c r="Y8" s="143">
        <v>1.5</v>
      </c>
      <c r="Z8" s="40" t="s">
        <v>274</v>
      </c>
      <c r="AA8" s="41"/>
      <c r="AB8" s="12">
        <v>2</v>
      </c>
      <c r="AC8" s="41"/>
      <c r="AD8" s="51">
        <v>43612</v>
      </c>
      <c r="AE8" s="8" t="s">
        <v>9</v>
      </c>
      <c r="AF8" s="10"/>
      <c r="AG8" s="123">
        <v>192.82100000000159</v>
      </c>
      <c r="AH8" s="106"/>
      <c r="AI8" s="9"/>
      <c r="AJ8" s="10"/>
      <c r="AK8" s="11"/>
      <c r="AL8" s="10">
        <v>193.92042704934002</v>
      </c>
      <c r="AM8" s="10"/>
      <c r="AN8" s="10"/>
      <c r="AO8" s="10"/>
      <c r="AP8" s="168">
        <f t="shared" si="1"/>
        <v>193.92042704934002</v>
      </c>
      <c r="AQ8" s="172"/>
      <c r="AR8" s="353"/>
      <c r="AS8" s="353"/>
      <c r="AT8" s="42" t="s">
        <v>89</v>
      </c>
      <c r="AU8" s="157">
        <v>0.1</v>
      </c>
      <c r="AV8" s="56" t="s">
        <v>135</v>
      </c>
      <c r="AW8" s="56" t="s">
        <v>90</v>
      </c>
      <c r="AX8" s="65" t="s">
        <v>132</v>
      </c>
      <c r="AY8" s="56" t="s">
        <v>90</v>
      </c>
      <c r="AZ8" s="147" t="s">
        <v>10</v>
      </c>
      <c r="BA8" s="18" t="s">
        <v>10</v>
      </c>
      <c r="BB8" s="19" t="s">
        <v>327</v>
      </c>
      <c r="BC8" s="42"/>
      <c r="BD8" s="19" t="s">
        <v>149</v>
      </c>
      <c r="BE8" s="60" t="s">
        <v>149</v>
      </c>
      <c r="BF8" s="42" t="s">
        <v>345</v>
      </c>
      <c r="BG8" s="69"/>
      <c r="BH8" s="46" t="s">
        <v>10</v>
      </c>
      <c r="BI8" s="220"/>
      <c r="BJ8" s="220"/>
      <c r="BK8" s="70" t="s">
        <v>138</v>
      </c>
      <c r="BL8" s="76" t="s">
        <v>3</v>
      </c>
      <c r="BM8" s="77"/>
    </row>
    <row r="9" spans="1:74" x14ac:dyDescent="0.3">
      <c r="A9" s="37">
        <f t="shared" si="0"/>
        <v>49</v>
      </c>
      <c r="B9" s="38" t="s">
        <v>11</v>
      </c>
      <c r="C9" s="43" t="s">
        <v>256</v>
      </c>
      <c r="D9" s="44" t="s">
        <v>11</v>
      </c>
      <c r="E9" s="44" t="s">
        <v>16</v>
      </c>
      <c r="F9" s="45" t="s">
        <v>17</v>
      </c>
      <c r="G9" s="44" t="s">
        <v>294</v>
      </c>
      <c r="H9" s="38"/>
      <c r="I9" s="137">
        <v>43612</v>
      </c>
      <c r="J9" s="45" t="s">
        <v>398</v>
      </c>
      <c r="K9" s="281"/>
      <c r="L9" s="39">
        <v>2018</v>
      </c>
      <c r="M9" s="40" t="s">
        <v>436</v>
      </c>
      <c r="N9" s="40">
        <v>1</v>
      </c>
      <c r="P9" s="12"/>
      <c r="R9" s="12"/>
      <c r="T9" s="12"/>
      <c r="V9" s="12"/>
      <c r="W9" s="41" t="s">
        <v>14</v>
      </c>
      <c r="X9" s="143"/>
      <c r="Y9" s="143">
        <v>1.3</v>
      </c>
      <c r="Z9" s="58" t="s">
        <v>274</v>
      </c>
      <c r="AA9" s="41"/>
      <c r="AB9" s="12">
        <v>2</v>
      </c>
      <c r="AC9" s="41"/>
      <c r="AD9" s="51">
        <v>43612</v>
      </c>
      <c r="AE9" s="8" t="s">
        <v>1</v>
      </c>
      <c r="AF9" s="10"/>
      <c r="AG9" s="123">
        <v>1157.3153441436684</v>
      </c>
      <c r="AH9" s="106"/>
      <c r="AI9" s="9"/>
      <c r="AJ9" s="10"/>
      <c r="AK9" s="11"/>
      <c r="AL9" s="6">
        <v>2011.693747876209</v>
      </c>
      <c r="AM9" s="10">
        <v>664.98884274802811</v>
      </c>
      <c r="AN9" s="10"/>
      <c r="AO9" s="10"/>
      <c r="AP9" s="168">
        <f t="shared" si="1"/>
        <v>2011.693747876209</v>
      </c>
      <c r="AQ9" s="172">
        <f t="shared" si="2"/>
        <v>664.98884274802811</v>
      </c>
      <c r="AR9" s="353"/>
      <c r="AS9" s="353"/>
      <c r="AT9" s="42" t="s">
        <v>89</v>
      </c>
      <c r="AU9" s="157">
        <v>0</v>
      </c>
      <c r="AV9" s="56" t="s">
        <v>135</v>
      </c>
      <c r="AW9" s="56" t="s">
        <v>90</v>
      </c>
      <c r="AX9" s="65" t="s">
        <v>132</v>
      </c>
      <c r="AY9" s="56" t="s">
        <v>90</v>
      </c>
      <c r="AZ9" s="147" t="s">
        <v>10</v>
      </c>
      <c r="BA9" s="18" t="s">
        <v>10</v>
      </c>
      <c r="BB9" s="19" t="s">
        <v>329</v>
      </c>
      <c r="BC9" s="42"/>
      <c r="BD9" s="19" t="s">
        <v>149</v>
      </c>
      <c r="BE9" s="60" t="s">
        <v>177</v>
      </c>
      <c r="BF9" s="42" t="s">
        <v>343</v>
      </c>
      <c r="BG9" s="69"/>
      <c r="BH9" s="46" t="s">
        <v>10</v>
      </c>
      <c r="BI9" s="220"/>
      <c r="BJ9" s="220"/>
      <c r="BK9" s="70" t="s">
        <v>138</v>
      </c>
      <c r="BL9" s="76" t="s">
        <v>3</v>
      </c>
      <c r="BM9" s="77"/>
    </row>
    <row r="10" spans="1:74" x14ac:dyDescent="0.3">
      <c r="A10" s="37">
        <f t="shared" si="0"/>
        <v>48</v>
      </c>
      <c r="B10" s="38" t="s">
        <v>11</v>
      </c>
      <c r="C10" s="43" t="s">
        <v>257</v>
      </c>
      <c r="D10" s="44" t="s">
        <v>11</v>
      </c>
      <c r="E10" s="44" t="s">
        <v>18</v>
      </c>
      <c r="F10" s="45" t="s">
        <v>19</v>
      </c>
      <c r="G10" s="44" t="s">
        <v>295</v>
      </c>
      <c r="H10" s="38"/>
      <c r="I10" s="137">
        <v>43612</v>
      </c>
      <c r="J10" s="45"/>
      <c r="K10" s="281"/>
      <c r="L10" s="39">
        <v>2006</v>
      </c>
      <c r="M10" s="40" t="s">
        <v>84</v>
      </c>
      <c r="N10" s="40">
        <v>13</v>
      </c>
      <c r="P10" s="12"/>
      <c r="R10" s="12"/>
      <c r="T10" s="12"/>
      <c r="V10" s="12"/>
      <c r="W10" s="41" t="s">
        <v>14</v>
      </c>
      <c r="X10" s="143"/>
      <c r="Y10" s="143">
        <v>1.6</v>
      </c>
      <c r="Z10" s="40" t="s">
        <v>274</v>
      </c>
      <c r="AA10" s="41"/>
      <c r="AB10" s="12">
        <v>1</v>
      </c>
      <c r="AC10" s="41"/>
      <c r="AD10" s="51">
        <v>43612</v>
      </c>
      <c r="AE10" s="8" t="s">
        <v>9</v>
      </c>
      <c r="AF10" s="10"/>
      <c r="AG10" s="123">
        <v>81.868767988511209</v>
      </c>
      <c r="AH10" s="106"/>
      <c r="AI10" s="9"/>
      <c r="AJ10" s="10"/>
      <c r="AK10" s="11"/>
      <c r="AL10" s="10">
        <v>186.36490825689145</v>
      </c>
      <c r="AM10" s="10">
        <v>179.38973217179174</v>
      </c>
      <c r="AN10" s="10"/>
      <c r="AO10" s="10"/>
      <c r="AP10" s="168">
        <f t="shared" si="1"/>
        <v>186.36490825689145</v>
      </c>
      <c r="AQ10" s="172">
        <f t="shared" si="2"/>
        <v>179.38973217179174</v>
      </c>
      <c r="AR10" s="353"/>
      <c r="AS10" s="353"/>
      <c r="AT10" s="42" t="s">
        <v>89</v>
      </c>
      <c r="AU10" s="157">
        <v>0.05</v>
      </c>
      <c r="AV10" s="56" t="s">
        <v>135</v>
      </c>
      <c r="AW10" s="56" t="s">
        <v>90</v>
      </c>
      <c r="AX10" s="65" t="s">
        <v>132</v>
      </c>
      <c r="AY10" s="56" t="s">
        <v>90</v>
      </c>
      <c r="AZ10" s="147" t="s">
        <v>10</v>
      </c>
      <c r="BA10" s="18" t="s">
        <v>10</v>
      </c>
      <c r="BB10" s="19" t="s">
        <v>329</v>
      </c>
      <c r="BC10" s="42"/>
      <c r="BD10" s="19" t="s">
        <v>149</v>
      </c>
      <c r="BE10" s="60" t="s">
        <v>177</v>
      </c>
      <c r="BF10" s="42" t="s">
        <v>345</v>
      </c>
      <c r="BG10" s="69"/>
      <c r="BH10" s="46" t="s">
        <v>10</v>
      </c>
      <c r="BI10" s="220"/>
      <c r="BJ10" s="220"/>
      <c r="BK10" s="70" t="s">
        <v>138</v>
      </c>
      <c r="BL10" s="76" t="s">
        <v>3</v>
      </c>
      <c r="BM10" s="77"/>
    </row>
    <row r="11" spans="1:74" x14ac:dyDescent="0.3">
      <c r="A11" s="37">
        <f t="shared" si="0"/>
        <v>47</v>
      </c>
      <c r="B11" s="38" t="s">
        <v>20</v>
      </c>
      <c r="C11" s="43" t="s">
        <v>265</v>
      </c>
      <c r="D11" s="44" t="s">
        <v>20</v>
      </c>
      <c r="E11" s="44" t="s">
        <v>21</v>
      </c>
      <c r="F11" s="7" t="s">
        <v>77</v>
      </c>
      <c r="G11" s="44" t="s">
        <v>296</v>
      </c>
      <c r="H11" s="38"/>
      <c r="I11" s="137">
        <v>43609</v>
      </c>
      <c r="J11" s="45" t="s">
        <v>449</v>
      </c>
      <c r="K11" s="281" t="s">
        <v>450</v>
      </c>
      <c r="L11" s="39">
        <v>2019</v>
      </c>
      <c r="M11" s="40" t="s">
        <v>436</v>
      </c>
      <c r="N11" s="40">
        <v>1</v>
      </c>
      <c r="P11" s="12"/>
      <c r="R11" s="12"/>
      <c r="T11" s="12"/>
      <c r="V11" s="12"/>
      <c r="W11" s="41" t="s">
        <v>22</v>
      </c>
      <c r="X11" s="143"/>
      <c r="Y11" s="143">
        <v>-0.14000000000000001</v>
      </c>
      <c r="Z11" s="40" t="s">
        <v>281</v>
      </c>
      <c r="AA11" s="41"/>
      <c r="AB11" s="12">
        <v>2</v>
      </c>
      <c r="AC11" s="41"/>
      <c r="AD11" s="51">
        <v>43609</v>
      </c>
      <c r="AE11" s="8" t="s">
        <v>1</v>
      </c>
      <c r="AF11" s="10"/>
      <c r="AG11" s="123">
        <v>497.4173076923089</v>
      </c>
      <c r="AH11" s="106"/>
      <c r="AI11" s="9"/>
      <c r="AJ11" s="10"/>
      <c r="AK11" s="11"/>
      <c r="AL11" s="6">
        <v>5706.5506141691867</v>
      </c>
      <c r="AM11" s="10">
        <v>1974.325560652532</v>
      </c>
      <c r="AN11" s="10">
        <v>2544.1309123343794</v>
      </c>
      <c r="AO11" s="10"/>
      <c r="AP11" s="168">
        <f t="shared" si="1"/>
        <v>5706.5506141691867</v>
      </c>
      <c r="AQ11" s="172">
        <f t="shared" si="2"/>
        <v>1974.325560652532</v>
      </c>
      <c r="AR11" s="353"/>
      <c r="AS11" s="353"/>
      <c r="AT11" s="42" t="s">
        <v>89</v>
      </c>
      <c r="AU11" s="158">
        <v>0.1</v>
      </c>
      <c r="AV11" s="57" t="s">
        <v>90</v>
      </c>
      <c r="AW11" s="57" t="s">
        <v>90</v>
      </c>
      <c r="AX11" s="66" t="s">
        <v>132</v>
      </c>
      <c r="AY11" s="56" t="s">
        <v>90</v>
      </c>
      <c r="AZ11" s="147" t="s">
        <v>10</v>
      </c>
      <c r="BA11" s="18" t="s">
        <v>10</v>
      </c>
      <c r="BB11" s="155" t="s">
        <v>326</v>
      </c>
      <c r="BC11" s="42"/>
      <c r="BD11" s="19" t="s">
        <v>136</v>
      </c>
      <c r="BE11" s="60" t="s">
        <v>136</v>
      </c>
      <c r="BF11" s="42" t="s">
        <v>90</v>
      </c>
      <c r="BG11" s="69"/>
      <c r="BH11" s="46" t="s">
        <v>10</v>
      </c>
      <c r="BI11" s="220"/>
      <c r="BJ11" s="220"/>
      <c r="BK11" s="70" t="s">
        <v>138</v>
      </c>
      <c r="BL11" s="76" t="s">
        <v>3</v>
      </c>
      <c r="BM11" s="77"/>
    </row>
    <row r="12" spans="1:74" s="325" customFormat="1" ht="67.8" customHeight="1" x14ac:dyDescent="0.3">
      <c r="A12" s="289">
        <v>46</v>
      </c>
      <c r="B12" s="290" t="s">
        <v>23</v>
      </c>
      <c r="C12" s="291" t="s">
        <v>263</v>
      </c>
      <c r="D12" s="292" t="s">
        <v>23</v>
      </c>
      <c r="E12" s="292" t="s">
        <v>24</v>
      </c>
      <c r="F12" s="293" t="s">
        <v>25</v>
      </c>
      <c r="G12" s="292" t="s">
        <v>297</v>
      </c>
      <c r="H12" s="290"/>
      <c r="I12" s="294">
        <v>43609</v>
      </c>
      <c r="J12" s="293"/>
      <c r="K12" s="326" t="s">
        <v>460</v>
      </c>
      <c r="L12" s="296">
        <v>2017</v>
      </c>
      <c r="M12" s="297" t="s">
        <v>436</v>
      </c>
      <c r="N12" s="297">
        <v>2</v>
      </c>
      <c r="O12" s="298" t="s">
        <v>366</v>
      </c>
      <c r="P12" s="299" t="s">
        <v>367</v>
      </c>
      <c r="Q12" s="298" t="s">
        <v>368</v>
      </c>
      <c r="R12" s="299"/>
      <c r="S12" s="298" t="s">
        <v>369</v>
      </c>
      <c r="T12" s="299" t="s">
        <v>370</v>
      </c>
      <c r="U12" s="298" t="s">
        <v>371</v>
      </c>
      <c r="V12" s="299" t="s">
        <v>141</v>
      </c>
      <c r="W12" s="300" t="s">
        <v>22</v>
      </c>
      <c r="X12" s="301"/>
      <c r="Y12" s="301">
        <v>2.4</v>
      </c>
      <c r="Z12" s="297" t="s">
        <v>278</v>
      </c>
      <c r="AA12" s="300"/>
      <c r="AB12" s="299">
        <v>2</v>
      </c>
      <c r="AC12" s="300"/>
      <c r="AD12" s="302">
        <v>43609</v>
      </c>
      <c r="AE12" s="303" t="s">
        <v>9</v>
      </c>
      <c r="AF12" s="304"/>
      <c r="AG12" s="305">
        <v>250.75876741714382</v>
      </c>
      <c r="AH12" s="306"/>
      <c r="AI12" s="307"/>
      <c r="AJ12" s="304"/>
      <c r="AK12" s="308"/>
      <c r="AL12" s="304">
        <v>260.4940179114634</v>
      </c>
      <c r="AM12" s="304">
        <v>152.40825066616162</v>
      </c>
      <c r="AN12" s="304"/>
      <c r="AO12" s="304"/>
      <c r="AP12" s="309">
        <f t="shared" si="1"/>
        <v>260.4940179114634</v>
      </c>
      <c r="AQ12" s="310">
        <f t="shared" si="2"/>
        <v>152.40825066616162</v>
      </c>
      <c r="AR12" s="354">
        <f>AP12*5</f>
        <v>1302.4700895573169</v>
      </c>
      <c r="AS12" s="354">
        <f>AQ12*5</f>
        <v>762.0412533308081</v>
      </c>
      <c r="AT12" s="311" t="s">
        <v>90</v>
      </c>
      <c r="AU12" s="312">
        <v>0</v>
      </c>
      <c r="AV12" s="313" t="s">
        <v>135</v>
      </c>
      <c r="AW12" s="313" t="s">
        <v>90</v>
      </c>
      <c r="AX12" s="314" t="s">
        <v>132</v>
      </c>
      <c r="AY12" s="327" t="s">
        <v>90</v>
      </c>
      <c r="AZ12" s="315" t="s">
        <v>10</v>
      </c>
      <c r="BA12" s="316" t="s">
        <v>10</v>
      </c>
      <c r="BB12" s="317" t="s">
        <v>330</v>
      </c>
      <c r="BC12" s="311"/>
      <c r="BD12" s="317" t="s">
        <v>136</v>
      </c>
      <c r="BE12" s="318" t="s">
        <v>136</v>
      </c>
      <c r="BF12" s="311" t="s">
        <v>346</v>
      </c>
      <c r="BG12" s="319"/>
      <c r="BH12" s="320" t="s">
        <v>10</v>
      </c>
      <c r="BI12" s="321"/>
      <c r="BJ12" s="321"/>
      <c r="BK12" s="322" t="s">
        <v>138</v>
      </c>
      <c r="BL12" s="323" t="s">
        <v>3</v>
      </c>
      <c r="BM12" s="324"/>
    </row>
    <row r="13" spans="1:74" x14ac:dyDescent="0.3">
      <c r="A13" s="37">
        <v>42</v>
      </c>
      <c r="B13" s="38" t="s">
        <v>26</v>
      </c>
      <c r="C13" s="43" t="s">
        <v>227</v>
      </c>
      <c r="D13" s="44" t="s">
        <v>27</v>
      </c>
      <c r="E13" s="44" t="s">
        <v>285</v>
      </c>
      <c r="F13" s="45" t="s">
        <v>32</v>
      </c>
      <c r="G13" s="44" t="s">
        <v>298</v>
      </c>
      <c r="H13" s="38"/>
      <c r="I13" s="137">
        <v>43573</v>
      </c>
      <c r="J13" s="45" t="s">
        <v>28</v>
      </c>
      <c r="K13" s="281"/>
      <c r="L13" s="39">
        <v>2007</v>
      </c>
      <c r="M13" s="40" t="s">
        <v>438</v>
      </c>
      <c r="N13" s="40">
        <v>12</v>
      </c>
      <c r="P13" s="12"/>
      <c r="R13" s="12"/>
      <c r="T13" s="12"/>
      <c r="V13" s="12"/>
      <c r="W13" s="41" t="s">
        <v>22</v>
      </c>
      <c r="X13" s="143"/>
      <c r="Y13" s="143">
        <v>7.7</v>
      </c>
      <c r="Z13" s="40" t="s">
        <v>282</v>
      </c>
      <c r="AA13" s="41"/>
      <c r="AB13" s="12">
        <v>2</v>
      </c>
      <c r="AC13" s="41"/>
      <c r="AD13" s="51">
        <v>43573</v>
      </c>
      <c r="AE13" s="8" t="s">
        <v>9</v>
      </c>
      <c r="AF13" s="50">
        <v>76.25</v>
      </c>
      <c r="AG13" s="123">
        <v>76.25</v>
      </c>
      <c r="AH13" s="107"/>
      <c r="AI13" s="109"/>
      <c r="AJ13" s="50"/>
      <c r="AK13" s="116"/>
      <c r="AL13" s="50">
        <v>64.309233364524914</v>
      </c>
      <c r="AM13" s="50"/>
      <c r="AN13" s="50"/>
      <c r="AO13" s="50"/>
      <c r="AP13" s="168">
        <f t="shared" si="1"/>
        <v>64.309233364524914</v>
      </c>
      <c r="AQ13" s="172"/>
      <c r="AR13" s="353"/>
      <c r="AS13" s="353"/>
      <c r="AT13" s="42" t="s">
        <v>89</v>
      </c>
      <c r="AU13" s="158">
        <v>0.2</v>
      </c>
      <c r="AV13" s="19" t="s">
        <v>173</v>
      </c>
      <c r="AW13" s="19" t="s">
        <v>173</v>
      </c>
      <c r="AX13" s="42" t="s">
        <v>132</v>
      </c>
      <c r="AY13" s="56" t="s">
        <v>90</v>
      </c>
      <c r="AZ13" s="147" t="s">
        <v>10</v>
      </c>
      <c r="BA13" s="18" t="s">
        <v>10</v>
      </c>
      <c r="BB13" s="155" t="s">
        <v>327</v>
      </c>
      <c r="BC13" s="42"/>
      <c r="BD13" s="19" t="s">
        <v>149</v>
      </c>
      <c r="BE13" s="60" t="s">
        <v>136</v>
      </c>
      <c r="BF13" s="42" t="s">
        <v>343</v>
      </c>
      <c r="BG13" s="69"/>
      <c r="BH13" s="46" t="s">
        <v>10</v>
      </c>
      <c r="BI13" s="220"/>
      <c r="BJ13" s="220"/>
      <c r="BK13" s="70" t="s">
        <v>138</v>
      </c>
      <c r="BL13" s="76" t="s">
        <v>3</v>
      </c>
      <c r="BM13" s="77"/>
    </row>
    <row r="14" spans="1:74" x14ac:dyDescent="0.3">
      <c r="A14" s="37">
        <v>43</v>
      </c>
      <c r="B14" s="38" t="s">
        <v>26</v>
      </c>
      <c r="C14" s="43" t="s">
        <v>227</v>
      </c>
      <c r="D14" s="44" t="s">
        <v>27</v>
      </c>
      <c r="E14" s="44" t="s">
        <v>285</v>
      </c>
      <c r="F14" s="45" t="s">
        <v>32</v>
      </c>
      <c r="G14" s="44" t="s">
        <v>298</v>
      </c>
      <c r="H14" s="38"/>
      <c r="I14" s="137">
        <v>43573</v>
      </c>
      <c r="J14" s="45" t="s">
        <v>29</v>
      </c>
      <c r="K14" s="281"/>
      <c r="L14" s="39">
        <v>2007</v>
      </c>
      <c r="M14" s="40" t="s">
        <v>438</v>
      </c>
      <c r="N14" s="40">
        <v>12</v>
      </c>
      <c r="P14" s="12"/>
      <c r="R14" s="12"/>
      <c r="T14" s="12"/>
      <c r="V14" s="12"/>
      <c r="W14" s="41" t="s">
        <v>22</v>
      </c>
      <c r="X14" s="143"/>
      <c r="Y14" s="143">
        <v>7.7</v>
      </c>
      <c r="Z14" s="40" t="s">
        <v>282</v>
      </c>
      <c r="AA14" s="41"/>
      <c r="AB14" s="12">
        <v>2</v>
      </c>
      <c r="AC14" s="41"/>
      <c r="AD14" s="51">
        <v>43573</v>
      </c>
      <c r="AE14" s="8" t="s">
        <v>9</v>
      </c>
      <c r="AF14" s="50">
        <v>84.974747474747488</v>
      </c>
      <c r="AG14" s="123">
        <v>84.974747474747488</v>
      </c>
      <c r="AH14" s="107">
        <f>(AG14-AG13)/AG13</f>
        <v>0.1144229177016064</v>
      </c>
      <c r="AI14" s="109"/>
      <c r="AJ14" s="50"/>
      <c r="AK14" s="116"/>
      <c r="AL14" s="50">
        <v>249.36740314400765</v>
      </c>
      <c r="AM14" s="50"/>
      <c r="AN14" s="50"/>
      <c r="AO14" s="50"/>
      <c r="AP14" s="168">
        <f t="shared" si="1"/>
        <v>249.36740314400765</v>
      </c>
      <c r="AQ14" s="172"/>
      <c r="AR14" s="353"/>
      <c r="AS14" s="353"/>
      <c r="AT14" s="42" t="s">
        <v>89</v>
      </c>
      <c r="AU14" s="158">
        <v>0.2</v>
      </c>
      <c r="AV14" s="19" t="s">
        <v>173</v>
      </c>
      <c r="AW14" s="19" t="s">
        <v>173</v>
      </c>
      <c r="AX14" s="42" t="s">
        <v>132</v>
      </c>
      <c r="AY14" s="56" t="s">
        <v>90</v>
      </c>
      <c r="AZ14" s="147" t="s">
        <v>10</v>
      </c>
      <c r="BA14" s="18" t="s">
        <v>10</v>
      </c>
      <c r="BB14" s="155" t="s">
        <v>327</v>
      </c>
      <c r="BC14" s="42"/>
      <c r="BD14" s="19" t="s">
        <v>149</v>
      </c>
      <c r="BE14" s="60" t="s">
        <v>136</v>
      </c>
      <c r="BF14" s="42" t="s">
        <v>343</v>
      </c>
      <c r="BG14" s="69"/>
      <c r="BH14" s="46" t="s">
        <v>6</v>
      </c>
      <c r="BI14" s="220">
        <f>(100/AP13*AP14)-100</f>
        <v>287.76298534071299</v>
      </c>
      <c r="BJ14" s="220"/>
      <c r="BK14" s="70" t="s">
        <v>364</v>
      </c>
      <c r="BL14" s="76" t="s">
        <v>3</v>
      </c>
      <c r="BM14" s="77"/>
    </row>
    <row r="15" spans="1:74" x14ac:dyDescent="0.3">
      <c r="A15" s="37">
        <v>44</v>
      </c>
      <c r="B15" s="38" t="s">
        <v>30</v>
      </c>
      <c r="C15" s="43" t="s">
        <v>226</v>
      </c>
      <c r="D15" s="44" t="s">
        <v>27</v>
      </c>
      <c r="E15" s="44" t="s">
        <v>50</v>
      </c>
      <c r="F15" s="45" t="s">
        <v>31</v>
      </c>
      <c r="G15" s="44" t="s">
        <v>299</v>
      </c>
      <c r="H15" s="38"/>
      <c r="I15" s="137">
        <v>43573</v>
      </c>
      <c r="J15" s="45" t="s">
        <v>28</v>
      </c>
      <c r="K15" s="281"/>
      <c r="L15" s="39">
        <v>2014</v>
      </c>
      <c r="M15" s="40" t="s">
        <v>84</v>
      </c>
      <c r="N15" s="40">
        <v>5</v>
      </c>
      <c r="P15" s="12" t="s">
        <v>372</v>
      </c>
      <c r="R15" s="12"/>
      <c r="T15" s="12"/>
      <c r="V15" s="12"/>
      <c r="W15" s="41" t="s">
        <v>22</v>
      </c>
      <c r="X15" s="143"/>
      <c r="Y15" s="143">
        <v>13.4</v>
      </c>
      <c r="Z15" s="40" t="s">
        <v>172</v>
      </c>
      <c r="AA15" s="41"/>
      <c r="AB15" s="12">
        <v>1</v>
      </c>
      <c r="AC15" s="41"/>
      <c r="AD15" s="51">
        <v>43573</v>
      </c>
      <c r="AE15" s="8" t="s">
        <v>1</v>
      </c>
      <c r="AF15" s="50">
        <v>183.33333333333337</v>
      </c>
      <c r="AG15" s="123">
        <v>183.33333333333337</v>
      </c>
      <c r="AH15" s="107"/>
      <c r="AI15" s="109"/>
      <c r="AJ15" s="50"/>
      <c r="AK15" s="116"/>
      <c r="AL15" s="50">
        <v>165.19332434297894</v>
      </c>
      <c r="AM15" s="50"/>
      <c r="AN15" s="50"/>
      <c r="AO15" s="50"/>
      <c r="AP15" s="168">
        <f t="shared" si="1"/>
        <v>165.19332434297894</v>
      </c>
      <c r="AQ15" s="172"/>
      <c r="AR15" s="353"/>
      <c r="AS15" s="353"/>
      <c r="AT15" s="42" t="s">
        <v>91</v>
      </c>
      <c r="AU15" s="158">
        <v>0</v>
      </c>
      <c r="AV15" s="19" t="s">
        <v>173</v>
      </c>
      <c r="AW15" s="19" t="s">
        <v>90</v>
      </c>
      <c r="AX15" s="42" t="s">
        <v>132</v>
      </c>
      <c r="AY15" s="56" t="s">
        <v>90</v>
      </c>
      <c r="AZ15" s="147" t="s">
        <v>10</v>
      </c>
      <c r="BA15" s="18" t="s">
        <v>10</v>
      </c>
      <c r="BB15" s="155" t="s">
        <v>327</v>
      </c>
      <c r="BC15" s="42"/>
      <c r="BD15" s="19" t="s">
        <v>136</v>
      </c>
      <c r="BE15" s="60" t="s">
        <v>149</v>
      </c>
      <c r="BF15" s="42" t="s">
        <v>343</v>
      </c>
      <c r="BG15" s="69"/>
      <c r="BH15" s="46" t="s">
        <v>10</v>
      </c>
      <c r="BI15" s="220"/>
      <c r="BJ15" s="220"/>
      <c r="BK15" s="70" t="s">
        <v>138</v>
      </c>
      <c r="BL15" s="76" t="s">
        <v>3</v>
      </c>
      <c r="BM15" s="77"/>
    </row>
    <row r="16" spans="1:74" x14ac:dyDescent="0.3">
      <c r="A16" s="37">
        <v>45</v>
      </c>
      <c r="B16" s="38" t="s">
        <v>30</v>
      </c>
      <c r="C16" s="43" t="s">
        <v>226</v>
      </c>
      <c r="D16" s="44" t="s">
        <v>27</v>
      </c>
      <c r="E16" s="44" t="s">
        <v>50</v>
      </c>
      <c r="F16" s="45" t="s">
        <v>31</v>
      </c>
      <c r="G16" s="44" t="s">
        <v>299</v>
      </c>
      <c r="H16" s="38"/>
      <c r="I16" s="137">
        <v>43573</v>
      </c>
      <c r="J16" s="45" t="s">
        <v>29</v>
      </c>
      <c r="K16" s="281"/>
      <c r="L16" s="39">
        <v>2014</v>
      </c>
      <c r="M16" s="40" t="s">
        <v>84</v>
      </c>
      <c r="N16" s="40">
        <v>5</v>
      </c>
      <c r="P16" s="12" t="s">
        <v>372</v>
      </c>
      <c r="R16" s="12"/>
      <c r="T16" s="12"/>
      <c r="V16" s="12"/>
      <c r="W16" s="41" t="s">
        <v>22</v>
      </c>
      <c r="X16" s="143"/>
      <c r="Y16" s="143">
        <v>13.4</v>
      </c>
      <c r="Z16" s="40" t="s">
        <v>172</v>
      </c>
      <c r="AA16" s="41"/>
      <c r="AB16" s="12">
        <v>1</v>
      </c>
      <c r="AC16" s="41"/>
      <c r="AD16" s="51">
        <v>43573</v>
      </c>
      <c r="AE16" s="8" t="s">
        <v>1</v>
      </c>
      <c r="AF16" s="50">
        <v>206.77777777777783</v>
      </c>
      <c r="AG16" s="123">
        <v>206.77777777777783</v>
      </c>
      <c r="AH16" s="107">
        <f>(AG16-AG15)/AG15</f>
        <v>0.12787878787878793</v>
      </c>
      <c r="AI16" s="109"/>
      <c r="AJ16" s="50"/>
      <c r="AK16" s="116"/>
      <c r="AL16" s="50">
        <v>202.24426785297598</v>
      </c>
      <c r="AM16" s="50"/>
      <c r="AN16" s="50"/>
      <c r="AO16" s="50"/>
      <c r="AP16" s="168">
        <f t="shared" si="1"/>
        <v>202.24426785297598</v>
      </c>
      <c r="AQ16" s="172"/>
      <c r="AR16" s="353"/>
      <c r="AS16" s="353"/>
      <c r="AT16" s="42" t="s">
        <v>91</v>
      </c>
      <c r="AU16" s="158">
        <v>0</v>
      </c>
      <c r="AV16" s="19" t="s">
        <v>173</v>
      </c>
      <c r="AW16" s="19" t="s">
        <v>90</v>
      </c>
      <c r="AX16" s="42" t="s">
        <v>132</v>
      </c>
      <c r="AY16" s="56" t="s">
        <v>90</v>
      </c>
      <c r="AZ16" s="147" t="s">
        <v>10</v>
      </c>
      <c r="BA16" s="18" t="s">
        <v>10</v>
      </c>
      <c r="BB16" s="155" t="s">
        <v>327</v>
      </c>
      <c r="BC16" s="42"/>
      <c r="BD16" s="19" t="s">
        <v>136</v>
      </c>
      <c r="BE16" s="60" t="s">
        <v>149</v>
      </c>
      <c r="BF16" s="42" t="s">
        <v>343</v>
      </c>
      <c r="BG16" s="69"/>
      <c r="BH16" s="46" t="s">
        <v>6</v>
      </c>
      <c r="BI16" s="220">
        <f>(100/AP15*AP16)-100</f>
        <v>22.428838245951653</v>
      </c>
      <c r="BJ16" s="220"/>
      <c r="BK16" s="70" t="s">
        <v>365</v>
      </c>
      <c r="BL16" s="76" t="s">
        <v>3</v>
      </c>
      <c r="BM16" s="77"/>
    </row>
    <row r="17" spans="1:65" x14ac:dyDescent="0.3">
      <c r="A17" s="37">
        <v>39</v>
      </c>
      <c r="B17" s="38" t="s">
        <v>26</v>
      </c>
      <c r="C17" s="43" t="s">
        <v>226</v>
      </c>
      <c r="D17" s="44" t="s">
        <v>27</v>
      </c>
      <c r="E17" s="44" t="s">
        <v>285</v>
      </c>
      <c r="F17" s="45" t="s">
        <v>32</v>
      </c>
      <c r="G17" s="44" t="s">
        <v>298</v>
      </c>
      <c r="H17" s="38"/>
      <c r="I17" s="137">
        <v>43551</v>
      </c>
      <c r="J17" s="45"/>
      <c r="K17" s="281"/>
      <c r="L17" s="39">
        <v>2007</v>
      </c>
      <c r="M17" s="40" t="s">
        <v>438</v>
      </c>
      <c r="N17" s="40">
        <v>12</v>
      </c>
      <c r="P17" s="12"/>
      <c r="R17" s="12"/>
      <c r="T17" s="12"/>
      <c r="V17" s="12"/>
      <c r="W17" s="41" t="s">
        <v>22</v>
      </c>
      <c r="X17" s="143"/>
      <c r="Y17" s="143">
        <v>7.7</v>
      </c>
      <c r="Z17" s="40" t="s">
        <v>282</v>
      </c>
      <c r="AA17" s="41"/>
      <c r="AB17" s="12">
        <v>2</v>
      </c>
      <c r="AC17" s="41"/>
      <c r="AD17" s="51">
        <v>43552</v>
      </c>
      <c r="AE17" s="8" t="s">
        <v>1</v>
      </c>
      <c r="AF17" s="10"/>
      <c r="AG17" s="123">
        <v>118.76938701923133</v>
      </c>
      <c r="AH17" s="107">
        <f>(AG17-AG32)/AG32</f>
        <v>-0.8439073224037329</v>
      </c>
      <c r="AI17" s="9"/>
      <c r="AJ17" s="10"/>
      <c r="AK17" s="11"/>
      <c r="AL17" s="10">
        <v>118.18566608220306</v>
      </c>
      <c r="AM17" s="10">
        <v>77.006830260572627</v>
      </c>
      <c r="AN17" s="10"/>
      <c r="AO17" s="10"/>
      <c r="AP17" s="168">
        <f t="shared" si="1"/>
        <v>118.18566608220306</v>
      </c>
      <c r="AQ17" s="172">
        <f t="shared" si="2"/>
        <v>77.006830260572627</v>
      </c>
      <c r="AR17" s="353"/>
      <c r="AS17" s="353"/>
      <c r="AT17" s="42" t="s">
        <v>89</v>
      </c>
      <c r="AU17" s="158">
        <v>0.2</v>
      </c>
      <c r="AV17" s="19" t="s">
        <v>173</v>
      </c>
      <c r="AW17" s="19" t="s">
        <v>173</v>
      </c>
      <c r="AX17" s="42" t="s">
        <v>132</v>
      </c>
      <c r="AY17" s="56" t="s">
        <v>90</v>
      </c>
      <c r="AZ17" s="147" t="s">
        <v>10</v>
      </c>
      <c r="BA17" s="18" t="s">
        <v>10</v>
      </c>
      <c r="BB17" s="155" t="s">
        <v>327</v>
      </c>
      <c r="BC17" s="42"/>
      <c r="BD17" s="19" t="s">
        <v>149</v>
      </c>
      <c r="BE17" s="60" t="s">
        <v>136</v>
      </c>
      <c r="BF17" s="42" t="s">
        <v>343</v>
      </c>
      <c r="BG17" s="69"/>
      <c r="BH17" s="46" t="s">
        <v>10</v>
      </c>
      <c r="BI17" s="220"/>
      <c r="BJ17" s="220"/>
      <c r="BK17" s="70" t="s">
        <v>138</v>
      </c>
      <c r="BL17" s="76" t="s">
        <v>3</v>
      </c>
      <c r="BM17" s="77"/>
    </row>
    <row r="18" spans="1:65" x14ac:dyDescent="0.3">
      <c r="A18" s="37">
        <v>40</v>
      </c>
      <c r="B18" s="38" t="s">
        <v>30</v>
      </c>
      <c r="C18" s="43" t="s">
        <v>241</v>
      </c>
      <c r="D18" s="44" t="s">
        <v>27</v>
      </c>
      <c r="E18" s="44" t="s">
        <v>245</v>
      </c>
      <c r="F18" s="45" t="s">
        <v>246</v>
      </c>
      <c r="G18" s="44" t="s">
        <v>299</v>
      </c>
      <c r="H18" s="38"/>
      <c r="I18" s="137">
        <v>43551</v>
      </c>
      <c r="J18" s="45"/>
      <c r="K18" s="281"/>
      <c r="L18" s="39">
        <v>2014</v>
      </c>
      <c r="M18" s="40" t="s">
        <v>84</v>
      </c>
      <c r="N18" s="40">
        <v>5</v>
      </c>
      <c r="P18" s="12"/>
      <c r="R18" s="12"/>
      <c r="T18" s="12"/>
      <c r="V18" s="12"/>
      <c r="W18" s="41" t="s">
        <v>22</v>
      </c>
      <c r="X18" s="143"/>
      <c r="Y18" s="143">
        <v>13.5</v>
      </c>
      <c r="Z18" s="40" t="s">
        <v>282</v>
      </c>
      <c r="AA18" s="41"/>
      <c r="AB18" s="12">
        <v>1</v>
      </c>
      <c r="AC18" s="41"/>
      <c r="AD18" s="51">
        <v>43552</v>
      </c>
      <c r="AE18" s="8" t="s">
        <v>1</v>
      </c>
      <c r="AF18" s="10"/>
      <c r="AG18" s="123">
        <v>207.23625000001942</v>
      </c>
      <c r="AH18" s="107"/>
      <c r="AI18" s="9"/>
      <c r="AJ18" s="10"/>
      <c r="AK18" s="11"/>
      <c r="AL18" s="10">
        <v>305.00925000001877</v>
      </c>
      <c r="AM18" s="10"/>
      <c r="AN18" s="10"/>
      <c r="AO18" s="10"/>
      <c r="AP18" s="168">
        <f t="shared" si="1"/>
        <v>305.00925000001877</v>
      </c>
      <c r="AQ18" s="172"/>
      <c r="AR18" s="353"/>
      <c r="AS18" s="353"/>
      <c r="AT18" s="42" t="s">
        <v>91</v>
      </c>
      <c r="AU18" s="158">
        <v>0</v>
      </c>
      <c r="AV18" s="19" t="s">
        <v>173</v>
      </c>
      <c r="AW18" s="19" t="s">
        <v>90</v>
      </c>
      <c r="AX18" s="42" t="s">
        <v>132</v>
      </c>
      <c r="AY18" s="56" t="s">
        <v>90</v>
      </c>
      <c r="AZ18" s="147" t="s">
        <v>10</v>
      </c>
      <c r="BA18" s="18" t="s">
        <v>10</v>
      </c>
      <c r="BB18" s="155" t="s">
        <v>327</v>
      </c>
      <c r="BC18" s="42"/>
      <c r="BD18" s="19" t="s">
        <v>149</v>
      </c>
      <c r="BE18" s="60" t="s">
        <v>136</v>
      </c>
      <c r="BF18" s="42" t="s">
        <v>90</v>
      </c>
      <c r="BG18" s="69"/>
      <c r="BH18" s="46" t="s">
        <v>10</v>
      </c>
      <c r="BI18" s="220"/>
      <c r="BJ18" s="220"/>
      <c r="BK18" s="70" t="s">
        <v>138</v>
      </c>
      <c r="BL18" s="76" t="s">
        <v>3</v>
      </c>
      <c r="BM18" s="77"/>
    </row>
    <row r="19" spans="1:65" x14ac:dyDescent="0.3">
      <c r="A19" s="37">
        <v>41</v>
      </c>
      <c r="B19" s="38" t="s">
        <v>33</v>
      </c>
      <c r="C19" s="43" t="s">
        <v>242</v>
      </c>
      <c r="D19" s="44" t="s">
        <v>27</v>
      </c>
      <c r="E19" s="44" t="s">
        <v>288</v>
      </c>
      <c r="F19" s="45" t="s">
        <v>249</v>
      </c>
      <c r="G19" s="44" t="s">
        <v>299</v>
      </c>
      <c r="H19" s="38"/>
      <c r="I19" s="137">
        <v>43551</v>
      </c>
      <c r="J19" s="45"/>
      <c r="K19" s="281"/>
      <c r="L19" s="39">
        <v>2014</v>
      </c>
      <c r="M19" s="40" t="s">
        <v>84</v>
      </c>
      <c r="N19" s="40">
        <v>5</v>
      </c>
      <c r="P19" s="12"/>
      <c r="R19" s="12"/>
      <c r="T19" s="12"/>
      <c r="V19" s="12"/>
      <c r="W19" s="41" t="s">
        <v>22</v>
      </c>
      <c r="X19" s="143"/>
      <c r="Y19" s="143">
        <v>13.5</v>
      </c>
      <c r="Z19" s="40" t="s">
        <v>283</v>
      </c>
      <c r="AA19" s="41"/>
      <c r="AB19" s="12">
        <v>1</v>
      </c>
      <c r="AC19" s="41"/>
      <c r="AD19" s="51">
        <v>43552</v>
      </c>
      <c r="AE19" s="8" t="s">
        <v>1</v>
      </c>
      <c r="AF19" s="10"/>
      <c r="AG19" s="123">
        <v>123.39140625000141</v>
      </c>
      <c r="AH19" s="108" t="s">
        <v>34</v>
      </c>
      <c r="AI19" s="9"/>
      <c r="AJ19" s="10"/>
      <c r="AK19" s="11"/>
      <c r="AL19" s="10">
        <v>121.04005548128426</v>
      </c>
      <c r="AM19" s="10">
        <v>95.548365352186948</v>
      </c>
      <c r="AN19" s="10"/>
      <c r="AO19" s="10"/>
      <c r="AP19" s="168">
        <f t="shared" si="1"/>
        <v>121.04005548128426</v>
      </c>
      <c r="AQ19" s="172">
        <f t="shared" si="2"/>
        <v>95.548365352186948</v>
      </c>
      <c r="AR19" s="353"/>
      <c r="AS19" s="353"/>
      <c r="AT19" s="42" t="s">
        <v>91</v>
      </c>
      <c r="AU19" s="158">
        <v>0</v>
      </c>
      <c r="AV19" s="19" t="s">
        <v>173</v>
      </c>
      <c r="AW19" s="19" t="s">
        <v>90</v>
      </c>
      <c r="AX19" s="42" t="s">
        <v>132</v>
      </c>
      <c r="AY19" s="56" t="s">
        <v>90</v>
      </c>
      <c r="AZ19" s="147" t="s">
        <v>10</v>
      </c>
      <c r="BA19" s="18" t="s">
        <v>10</v>
      </c>
      <c r="BB19" s="155" t="s">
        <v>327</v>
      </c>
      <c r="BC19" s="42"/>
      <c r="BD19" s="19" t="s">
        <v>136</v>
      </c>
      <c r="BE19" s="60" t="s">
        <v>149</v>
      </c>
      <c r="BF19" s="42" t="s">
        <v>343</v>
      </c>
      <c r="BG19" s="69"/>
      <c r="BH19" s="46" t="s">
        <v>10</v>
      </c>
      <c r="BI19" s="220"/>
      <c r="BJ19" s="220"/>
      <c r="BK19" s="70" t="s">
        <v>138</v>
      </c>
      <c r="BL19" s="76" t="s">
        <v>3</v>
      </c>
      <c r="BM19" s="77"/>
    </row>
    <row r="20" spans="1:65" x14ac:dyDescent="0.3">
      <c r="A20" s="37">
        <v>37</v>
      </c>
      <c r="B20" s="38" t="s">
        <v>35</v>
      </c>
      <c r="C20" s="43" t="s">
        <v>243</v>
      </c>
      <c r="D20" s="44" t="s">
        <v>36</v>
      </c>
      <c r="E20" s="44" t="s">
        <v>284</v>
      </c>
      <c r="F20" s="45" t="s">
        <v>37</v>
      </c>
      <c r="G20" s="44" t="s">
        <v>300</v>
      </c>
      <c r="H20" s="38"/>
      <c r="I20" s="137">
        <v>43549</v>
      </c>
      <c r="J20" s="45"/>
      <c r="K20" s="281"/>
      <c r="L20" s="34">
        <f>YEAR(AD20)-N20</f>
        <v>2017</v>
      </c>
      <c r="M20" s="40" t="s">
        <v>439</v>
      </c>
      <c r="N20" s="40">
        <v>2</v>
      </c>
      <c r="O20" s="13" t="s">
        <v>373</v>
      </c>
      <c r="P20" s="12" t="s">
        <v>372</v>
      </c>
      <c r="Q20" s="13" t="s">
        <v>374</v>
      </c>
      <c r="R20" s="12" t="s">
        <v>349</v>
      </c>
      <c r="S20" s="13" t="s">
        <v>170</v>
      </c>
      <c r="T20" s="12" t="s">
        <v>375</v>
      </c>
      <c r="U20" s="13" t="s">
        <v>171</v>
      </c>
      <c r="V20" s="12" t="s">
        <v>141</v>
      </c>
      <c r="W20" s="41" t="s">
        <v>22</v>
      </c>
      <c r="X20" s="143"/>
      <c r="Y20" s="143">
        <v>7.1</v>
      </c>
      <c r="Z20" s="40" t="s">
        <v>274</v>
      </c>
      <c r="AA20" s="41"/>
      <c r="AB20" s="12">
        <v>2</v>
      </c>
      <c r="AC20" s="41"/>
      <c r="AD20" s="51">
        <v>43549</v>
      </c>
      <c r="AE20" s="8" t="s">
        <v>1</v>
      </c>
      <c r="AF20" s="10"/>
      <c r="AG20" s="123">
        <v>851.50799999997514</v>
      </c>
      <c r="AH20" s="108" t="s">
        <v>34</v>
      </c>
      <c r="AI20" s="9"/>
      <c r="AJ20" s="10"/>
      <c r="AK20" s="11"/>
      <c r="AL20" s="10">
        <v>900.55799999994576</v>
      </c>
      <c r="AM20" s="10">
        <v>484.84190909092302</v>
      </c>
      <c r="AN20" s="10"/>
      <c r="AO20" s="10"/>
      <c r="AP20" s="168">
        <f t="shared" si="1"/>
        <v>900.55799999994576</v>
      </c>
      <c r="AQ20" s="172">
        <f t="shared" si="2"/>
        <v>484.84190909092302</v>
      </c>
      <c r="AR20" s="353"/>
      <c r="AS20" s="353"/>
      <c r="AT20" s="42" t="s">
        <v>89</v>
      </c>
      <c r="AU20" s="158">
        <v>0.1</v>
      </c>
      <c r="AV20" s="19" t="s">
        <v>135</v>
      </c>
      <c r="AW20" s="19" t="s">
        <v>90</v>
      </c>
      <c r="AX20" s="42" t="s">
        <v>132</v>
      </c>
      <c r="AY20" s="56" t="s">
        <v>90</v>
      </c>
      <c r="AZ20" s="147" t="s">
        <v>10</v>
      </c>
      <c r="BA20" s="18" t="s">
        <v>10</v>
      </c>
      <c r="BB20" s="19" t="s">
        <v>331</v>
      </c>
      <c r="BC20" s="42"/>
      <c r="BD20" s="19" t="s">
        <v>149</v>
      </c>
      <c r="BE20" s="60" t="s">
        <v>177</v>
      </c>
      <c r="BF20" s="42" t="s">
        <v>348</v>
      </c>
      <c r="BG20" s="69"/>
      <c r="BH20" s="46" t="s">
        <v>10</v>
      </c>
      <c r="BI20" s="220"/>
      <c r="BJ20" s="220"/>
      <c r="BK20" s="70" t="s">
        <v>138</v>
      </c>
      <c r="BL20" s="76" t="s">
        <v>3</v>
      </c>
      <c r="BM20" s="77"/>
    </row>
    <row r="21" spans="1:65" x14ac:dyDescent="0.3">
      <c r="A21" s="37">
        <v>38</v>
      </c>
      <c r="B21" s="38" t="s">
        <v>38</v>
      </c>
      <c r="C21" s="43" t="s">
        <v>244</v>
      </c>
      <c r="D21" s="44" t="s">
        <v>36</v>
      </c>
      <c r="E21" s="44" t="s">
        <v>39</v>
      </c>
      <c r="F21" s="45" t="s">
        <v>39</v>
      </c>
      <c r="G21" s="44" t="s">
        <v>301</v>
      </c>
      <c r="H21" s="38"/>
      <c r="I21" s="137">
        <v>43549</v>
      </c>
      <c r="J21" s="45"/>
      <c r="K21" s="281"/>
      <c r="L21" s="34">
        <f>YEAR(AD21)-N21</f>
        <v>2011</v>
      </c>
      <c r="M21" s="40" t="s">
        <v>439</v>
      </c>
      <c r="N21" s="40">
        <v>8</v>
      </c>
      <c r="O21" s="13" t="s">
        <v>373</v>
      </c>
      <c r="P21" s="12" t="s">
        <v>372</v>
      </c>
      <c r="Q21" s="13" t="s">
        <v>374</v>
      </c>
      <c r="R21" s="12" t="s">
        <v>349</v>
      </c>
      <c r="S21" s="13" t="s">
        <v>170</v>
      </c>
      <c r="T21" s="12" t="s">
        <v>375</v>
      </c>
      <c r="U21" s="13" t="s">
        <v>171</v>
      </c>
      <c r="V21" s="12" t="s">
        <v>141</v>
      </c>
      <c r="W21" s="41" t="s">
        <v>22</v>
      </c>
      <c r="X21" s="143"/>
      <c r="Y21" s="143">
        <v>8.9</v>
      </c>
      <c r="Z21" s="40" t="s">
        <v>282</v>
      </c>
      <c r="AA21" s="41"/>
      <c r="AB21" s="12">
        <v>2</v>
      </c>
      <c r="AC21" s="41"/>
      <c r="AD21" s="51">
        <v>43549</v>
      </c>
      <c r="AE21" s="8" t="s">
        <v>1</v>
      </c>
      <c r="AF21" s="10"/>
      <c r="AG21" s="123">
        <v>367.95674999999812</v>
      </c>
      <c r="AH21" s="108" t="s">
        <v>34</v>
      </c>
      <c r="AI21" s="9"/>
      <c r="AJ21" s="10"/>
      <c r="AK21" s="11"/>
      <c r="AL21" s="10">
        <v>357.62404545454888</v>
      </c>
      <c r="AM21" s="10">
        <v>168.36392732165461</v>
      </c>
      <c r="AN21" s="10"/>
      <c r="AO21" s="10"/>
      <c r="AP21" s="168">
        <f t="shared" si="1"/>
        <v>357.62404545454888</v>
      </c>
      <c r="AQ21" s="172">
        <f t="shared" si="2"/>
        <v>168.36392732165461</v>
      </c>
      <c r="AR21" s="353"/>
      <c r="AS21" s="353"/>
      <c r="AT21" s="42" t="s">
        <v>89</v>
      </c>
      <c r="AU21" s="158">
        <v>0.05</v>
      </c>
      <c r="AV21" s="19" t="s">
        <v>173</v>
      </c>
      <c r="AW21" s="19" t="s">
        <v>90</v>
      </c>
      <c r="AX21" s="42" t="s">
        <v>132</v>
      </c>
      <c r="AY21" s="56" t="s">
        <v>90</v>
      </c>
      <c r="AZ21" s="147" t="s">
        <v>10</v>
      </c>
      <c r="BA21" s="18" t="s">
        <v>10</v>
      </c>
      <c r="BB21" s="19" t="s">
        <v>332</v>
      </c>
      <c r="BC21" s="42"/>
      <c r="BD21" s="19" t="s">
        <v>136</v>
      </c>
      <c r="BE21" s="60" t="s">
        <v>136</v>
      </c>
      <c r="BF21" s="42" t="s">
        <v>348</v>
      </c>
      <c r="BG21" s="69"/>
      <c r="BH21" s="46" t="s">
        <v>10</v>
      </c>
      <c r="BI21" s="220"/>
      <c r="BJ21" s="220"/>
      <c r="BK21" s="70" t="s">
        <v>138</v>
      </c>
      <c r="BL21" s="76" t="s">
        <v>3</v>
      </c>
      <c r="BM21" s="77"/>
    </row>
    <row r="22" spans="1:65" x14ac:dyDescent="0.3">
      <c r="A22" s="37">
        <v>28</v>
      </c>
      <c r="B22" s="38" t="s">
        <v>40</v>
      </c>
      <c r="C22" s="43" t="s">
        <v>250</v>
      </c>
      <c r="D22" s="44" t="s">
        <v>11</v>
      </c>
      <c r="E22" s="44" t="s">
        <v>41</v>
      </c>
      <c r="F22" s="45" t="s">
        <v>42</v>
      </c>
      <c r="G22" s="44" t="s">
        <v>302</v>
      </c>
      <c r="H22" s="38"/>
      <c r="I22" s="137">
        <v>43448</v>
      </c>
      <c r="J22" s="45"/>
      <c r="K22" s="281"/>
      <c r="L22" s="39">
        <v>2016</v>
      </c>
      <c r="M22" s="40" t="s">
        <v>454</v>
      </c>
      <c r="N22" s="58">
        <f>YEAR(AD22)-L22</f>
        <v>2</v>
      </c>
      <c r="O22" s="59"/>
      <c r="P22" s="58"/>
      <c r="Q22" s="59"/>
      <c r="R22" s="58"/>
      <c r="S22" s="59"/>
      <c r="T22" s="58"/>
      <c r="U22" s="59"/>
      <c r="V22" s="58"/>
      <c r="W22" s="41" t="s">
        <v>14</v>
      </c>
      <c r="X22" s="143"/>
      <c r="Y22" s="143">
        <v>2.1</v>
      </c>
      <c r="Z22" s="58" t="s">
        <v>281</v>
      </c>
      <c r="AA22" s="59"/>
      <c r="AB22" s="271">
        <v>2</v>
      </c>
      <c r="AC22" s="59"/>
      <c r="AD22" s="51">
        <v>43448</v>
      </c>
      <c r="AE22" s="8" t="s">
        <v>1</v>
      </c>
      <c r="AF22" s="122">
        <v>489</v>
      </c>
      <c r="AG22" s="123">
        <v>147.28320109532172</v>
      </c>
      <c r="AH22" s="108" t="s">
        <v>34</v>
      </c>
      <c r="AI22" s="141">
        <v>489</v>
      </c>
      <c r="AJ22" s="122">
        <v>269</v>
      </c>
      <c r="AK22" s="142"/>
      <c r="AL22" s="122">
        <v>182.89627985079224</v>
      </c>
      <c r="AM22" s="122">
        <v>108.47113126600505</v>
      </c>
      <c r="AN22" s="122"/>
      <c r="AO22" s="122"/>
      <c r="AP22" s="168">
        <f t="shared" si="1"/>
        <v>182.89627985079224</v>
      </c>
      <c r="AQ22" s="172">
        <f t="shared" si="2"/>
        <v>108.47113126600505</v>
      </c>
      <c r="AR22" s="353"/>
      <c r="AS22" s="353"/>
      <c r="AT22" s="42" t="s">
        <v>89</v>
      </c>
      <c r="AU22" s="157">
        <v>0.15</v>
      </c>
      <c r="AV22" s="56" t="s">
        <v>135</v>
      </c>
      <c r="AW22" s="56" t="s">
        <v>90</v>
      </c>
      <c r="AX22" s="65" t="s">
        <v>132</v>
      </c>
      <c r="AY22" s="56" t="s">
        <v>90</v>
      </c>
      <c r="AZ22" s="147" t="s">
        <v>10</v>
      </c>
      <c r="BA22" s="18" t="s">
        <v>10</v>
      </c>
      <c r="BB22" s="19" t="s">
        <v>333</v>
      </c>
      <c r="BC22" s="42"/>
      <c r="BD22" s="19" t="s">
        <v>149</v>
      </c>
      <c r="BE22" s="60" t="s">
        <v>149</v>
      </c>
      <c r="BF22" s="42" t="s">
        <v>343</v>
      </c>
      <c r="BG22" s="69"/>
      <c r="BH22" s="46" t="s">
        <v>10</v>
      </c>
      <c r="BI22" s="220"/>
      <c r="BJ22" s="220"/>
      <c r="BK22" s="70" t="s">
        <v>138</v>
      </c>
      <c r="BL22" s="76" t="s">
        <v>3</v>
      </c>
      <c r="BM22" s="77"/>
    </row>
    <row r="23" spans="1:65" x14ac:dyDescent="0.3">
      <c r="A23" s="37">
        <v>29</v>
      </c>
      <c r="B23" s="38" t="s">
        <v>43</v>
      </c>
      <c r="C23" s="43" t="s">
        <v>251</v>
      </c>
      <c r="D23" s="44" t="s">
        <v>11</v>
      </c>
      <c r="E23" s="44" t="s">
        <v>16</v>
      </c>
      <c r="F23" s="45" t="s">
        <v>17</v>
      </c>
      <c r="G23" s="44" t="s">
        <v>294</v>
      </c>
      <c r="H23" s="38"/>
      <c r="I23" s="137">
        <v>43448</v>
      </c>
      <c r="J23" s="45"/>
      <c r="K23" s="281"/>
      <c r="L23" s="39">
        <v>2018</v>
      </c>
      <c r="M23" s="40" t="s">
        <v>85</v>
      </c>
      <c r="N23" s="58">
        <v>1</v>
      </c>
      <c r="O23" s="59"/>
      <c r="P23" s="58"/>
      <c r="Q23" s="59"/>
      <c r="R23" s="58"/>
      <c r="S23" s="59"/>
      <c r="T23" s="58"/>
      <c r="U23" s="59"/>
      <c r="V23" s="58"/>
      <c r="W23" s="41" t="s">
        <v>14</v>
      </c>
      <c r="X23" s="143"/>
      <c r="Y23" s="143">
        <v>1.3</v>
      </c>
      <c r="Z23" s="58" t="s">
        <v>274</v>
      </c>
      <c r="AA23" s="59"/>
      <c r="AB23" s="271">
        <v>2</v>
      </c>
      <c r="AC23" s="59"/>
      <c r="AD23" s="51">
        <v>43448</v>
      </c>
      <c r="AE23" s="8" t="s">
        <v>9</v>
      </c>
      <c r="AF23" s="50">
        <v>275</v>
      </c>
      <c r="AG23" s="123">
        <v>232.5</v>
      </c>
      <c r="AH23" s="108" t="s">
        <v>34</v>
      </c>
      <c r="AI23" s="109">
        <v>275</v>
      </c>
      <c r="AJ23" s="50">
        <v>138</v>
      </c>
      <c r="AK23" s="116">
        <v>91</v>
      </c>
      <c r="AL23" s="50">
        <v>143.6158510868388</v>
      </c>
      <c r="AM23" s="50">
        <v>59.927117031648692</v>
      </c>
      <c r="AN23" s="50">
        <v>36.478296675630197</v>
      </c>
      <c r="AO23" s="50"/>
      <c r="AP23" s="168">
        <f t="shared" si="1"/>
        <v>143.6158510868388</v>
      </c>
      <c r="AQ23" s="172">
        <f t="shared" si="2"/>
        <v>36.478296675630197</v>
      </c>
      <c r="AR23" s="353"/>
      <c r="AS23" s="353"/>
      <c r="AT23" s="42" t="s">
        <v>89</v>
      </c>
      <c r="AU23" s="157">
        <v>0</v>
      </c>
      <c r="AV23" s="56" t="s">
        <v>135</v>
      </c>
      <c r="AW23" s="56" t="s">
        <v>90</v>
      </c>
      <c r="AX23" s="65" t="s">
        <v>132</v>
      </c>
      <c r="AY23" s="56" t="s">
        <v>90</v>
      </c>
      <c r="AZ23" s="147" t="s">
        <v>10</v>
      </c>
      <c r="BA23" s="18" t="s">
        <v>10</v>
      </c>
      <c r="BB23" s="19" t="s">
        <v>329</v>
      </c>
      <c r="BC23" s="42"/>
      <c r="BD23" s="19" t="s">
        <v>149</v>
      </c>
      <c r="BE23" s="60" t="s">
        <v>177</v>
      </c>
      <c r="BF23" s="42" t="s">
        <v>343</v>
      </c>
      <c r="BG23" s="69"/>
      <c r="BH23" s="46" t="s">
        <v>10</v>
      </c>
      <c r="BI23" s="220"/>
      <c r="BJ23" s="220"/>
      <c r="BK23" s="70" t="s">
        <v>138</v>
      </c>
      <c r="BL23" s="76" t="s">
        <v>3</v>
      </c>
      <c r="BM23" s="77"/>
    </row>
    <row r="24" spans="1:65" x14ac:dyDescent="0.3">
      <c r="A24" s="37">
        <v>26</v>
      </c>
      <c r="B24" s="38" t="s">
        <v>44</v>
      </c>
      <c r="C24" s="43" t="s">
        <v>252</v>
      </c>
      <c r="D24" s="44" t="s">
        <v>11</v>
      </c>
      <c r="E24" s="44" t="s">
        <v>45</v>
      </c>
      <c r="F24" s="45" t="s">
        <v>46</v>
      </c>
      <c r="G24" s="44" t="s">
        <v>303</v>
      </c>
      <c r="H24" s="38"/>
      <c r="I24" s="137">
        <v>43447</v>
      </c>
      <c r="J24" s="45"/>
      <c r="K24" s="281"/>
      <c r="L24" s="39">
        <v>2006</v>
      </c>
      <c r="M24" s="40" t="s">
        <v>435</v>
      </c>
      <c r="N24" s="58">
        <f t="shared" ref="N24:N29" si="3">YEAR(AD24)-L24</f>
        <v>12</v>
      </c>
      <c r="O24" s="59" t="s">
        <v>373</v>
      </c>
      <c r="P24" s="58" t="s">
        <v>6</v>
      </c>
      <c r="Q24" s="59" t="s">
        <v>376</v>
      </c>
      <c r="R24" s="58"/>
      <c r="S24" s="59" t="s">
        <v>377</v>
      </c>
      <c r="T24" s="58" t="s">
        <v>378</v>
      </c>
      <c r="U24" s="59" t="s">
        <v>379</v>
      </c>
      <c r="V24" s="267" t="s">
        <v>34</v>
      </c>
      <c r="W24" s="41" t="s">
        <v>2</v>
      </c>
      <c r="X24" s="143"/>
      <c r="Y24" s="143">
        <v>1.6</v>
      </c>
      <c r="Z24" s="58" t="s">
        <v>274</v>
      </c>
      <c r="AA24" s="59"/>
      <c r="AB24" s="271">
        <v>2</v>
      </c>
      <c r="AC24" s="59"/>
      <c r="AD24" s="51">
        <v>43447</v>
      </c>
      <c r="AE24" s="8" t="s">
        <v>1</v>
      </c>
      <c r="AF24" s="50">
        <v>58</v>
      </c>
      <c r="AG24" s="123">
        <v>81.583774999998582</v>
      </c>
      <c r="AH24" s="108" t="e">
        <f>(AG24-#REF!)/#REF!</f>
        <v>#REF!</v>
      </c>
      <c r="AI24" s="109"/>
      <c r="AJ24" s="50"/>
      <c r="AK24" s="116"/>
      <c r="AL24" s="50">
        <v>120.12406833454791</v>
      </c>
      <c r="AM24" s="50">
        <v>49.110090144286687</v>
      </c>
      <c r="AN24" s="50"/>
      <c r="AO24" s="50"/>
      <c r="AP24" s="168">
        <f t="shared" si="1"/>
        <v>120.12406833454791</v>
      </c>
      <c r="AQ24" s="172">
        <f t="shared" si="2"/>
        <v>49.110090144286687</v>
      </c>
      <c r="AR24" s="353"/>
      <c r="AS24" s="353"/>
      <c r="AT24" s="42" t="s">
        <v>89</v>
      </c>
      <c r="AU24" s="157">
        <v>0.15</v>
      </c>
      <c r="AV24" s="56" t="s">
        <v>173</v>
      </c>
      <c r="AW24" s="56" t="s">
        <v>90</v>
      </c>
      <c r="AX24" s="65" t="s">
        <v>132</v>
      </c>
      <c r="AY24" s="56" t="s">
        <v>90</v>
      </c>
      <c r="AZ24" s="147" t="s">
        <v>6</v>
      </c>
      <c r="BA24" s="18" t="s">
        <v>10</v>
      </c>
      <c r="BB24" s="19" t="s">
        <v>329</v>
      </c>
      <c r="BC24" s="42"/>
      <c r="BD24" s="19" t="s">
        <v>149</v>
      </c>
      <c r="BE24" s="60" t="s">
        <v>149</v>
      </c>
      <c r="BF24" s="42" t="s">
        <v>343</v>
      </c>
      <c r="BG24" s="69"/>
      <c r="BH24" s="46" t="s">
        <v>10</v>
      </c>
      <c r="BI24" s="220"/>
      <c r="BJ24" s="220"/>
      <c r="BK24" s="70" t="s">
        <v>138</v>
      </c>
      <c r="BL24" s="76" t="s">
        <v>3</v>
      </c>
      <c r="BM24" s="77"/>
    </row>
    <row r="25" spans="1:65" x14ac:dyDescent="0.3">
      <c r="A25" s="37">
        <v>27</v>
      </c>
      <c r="B25" s="38" t="s">
        <v>47</v>
      </c>
      <c r="C25" s="43" t="s">
        <v>253</v>
      </c>
      <c r="D25" s="44" t="s">
        <v>11</v>
      </c>
      <c r="E25" s="44" t="s">
        <v>48</v>
      </c>
      <c r="F25" s="45" t="s">
        <v>49</v>
      </c>
      <c r="G25" s="44" t="s">
        <v>304</v>
      </c>
      <c r="H25" s="38"/>
      <c r="I25" s="137">
        <v>43447</v>
      </c>
      <c r="J25" s="45"/>
      <c r="K25" s="281"/>
      <c r="L25" s="39">
        <v>2006</v>
      </c>
      <c r="M25" s="40" t="s">
        <v>435</v>
      </c>
      <c r="N25" s="58">
        <f t="shared" si="3"/>
        <v>12</v>
      </c>
      <c r="O25" s="59" t="s">
        <v>373</v>
      </c>
      <c r="P25" s="58" t="s">
        <v>6</v>
      </c>
      <c r="Q25" s="59" t="s">
        <v>376</v>
      </c>
      <c r="R25" s="58"/>
      <c r="S25" s="59" t="s">
        <v>377</v>
      </c>
      <c r="T25" s="58" t="s">
        <v>378</v>
      </c>
      <c r="U25" s="59" t="s">
        <v>379</v>
      </c>
      <c r="V25" s="58"/>
      <c r="W25" s="41" t="s">
        <v>22</v>
      </c>
      <c r="X25" s="143"/>
      <c r="Y25" s="143">
        <v>1.7</v>
      </c>
      <c r="Z25" s="58" t="s">
        <v>274</v>
      </c>
      <c r="AA25" s="59"/>
      <c r="AB25" s="271">
        <v>2</v>
      </c>
      <c r="AC25" s="59"/>
      <c r="AD25" s="51">
        <v>43447</v>
      </c>
      <c r="AE25" s="8" t="s">
        <v>9</v>
      </c>
      <c r="AF25" s="50">
        <v>37</v>
      </c>
      <c r="AG25" s="123">
        <v>68.550853723405723</v>
      </c>
      <c r="AH25" s="108" t="e">
        <f>(AG25-AG56)/AG56</f>
        <v>#DIV/0!</v>
      </c>
      <c r="AI25" s="109"/>
      <c r="AJ25" s="50"/>
      <c r="AK25" s="116"/>
      <c r="AL25" s="50">
        <v>102.54526896681794</v>
      </c>
      <c r="AM25" s="50"/>
      <c r="AN25" s="50"/>
      <c r="AO25" s="50"/>
      <c r="AP25" s="168">
        <f t="shared" si="1"/>
        <v>102.54526896681794</v>
      </c>
      <c r="AQ25" s="172"/>
      <c r="AR25" s="353"/>
      <c r="AS25" s="353"/>
      <c r="AT25" s="42" t="s">
        <v>287</v>
      </c>
      <c r="AU25" s="157">
        <v>0.152</v>
      </c>
      <c r="AV25" s="56" t="s">
        <v>90</v>
      </c>
      <c r="AW25" s="56" t="s">
        <v>90</v>
      </c>
      <c r="AX25" s="65" t="s">
        <v>132</v>
      </c>
      <c r="AY25" s="56" t="s">
        <v>90</v>
      </c>
      <c r="AZ25" s="147" t="s">
        <v>10</v>
      </c>
      <c r="BA25" s="18" t="s">
        <v>10</v>
      </c>
      <c r="BB25" s="19" t="s">
        <v>333</v>
      </c>
      <c r="BC25" s="42"/>
      <c r="BD25" s="19" t="s">
        <v>149</v>
      </c>
      <c r="BE25" s="60" t="s">
        <v>149</v>
      </c>
      <c r="BF25" s="42" t="s">
        <v>343</v>
      </c>
      <c r="BG25" s="69"/>
      <c r="BH25" s="46" t="s">
        <v>10</v>
      </c>
      <c r="BI25" s="220"/>
      <c r="BJ25" s="220"/>
      <c r="BK25" s="70" t="s">
        <v>138</v>
      </c>
      <c r="BL25" s="76" t="s">
        <v>3</v>
      </c>
      <c r="BM25" s="77"/>
    </row>
    <row r="26" spans="1:65" x14ac:dyDescent="0.3">
      <c r="A26" s="37">
        <v>33</v>
      </c>
      <c r="B26" s="38" t="s">
        <v>30</v>
      </c>
      <c r="C26" s="43" t="s">
        <v>226</v>
      </c>
      <c r="D26" s="44" t="s">
        <v>27</v>
      </c>
      <c r="E26" s="44" t="s">
        <v>50</v>
      </c>
      <c r="F26" s="45" t="s">
        <v>31</v>
      </c>
      <c r="G26" s="44" t="s">
        <v>299</v>
      </c>
      <c r="H26" s="38"/>
      <c r="I26" s="137">
        <v>43445</v>
      </c>
      <c r="J26" s="45"/>
      <c r="K26" s="281"/>
      <c r="L26" s="39">
        <v>2014</v>
      </c>
      <c r="M26" s="40" t="s">
        <v>84</v>
      </c>
      <c r="N26" s="58">
        <f t="shared" si="3"/>
        <v>4</v>
      </c>
      <c r="O26" s="59"/>
      <c r="P26" s="58"/>
      <c r="Q26" s="59"/>
      <c r="R26" s="58"/>
      <c r="S26" s="59"/>
      <c r="T26" s="58"/>
      <c r="U26" s="59"/>
      <c r="V26" s="58"/>
      <c r="W26" s="41" t="s">
        <v>22</v>
      </c>
      <c r="X26" s="143"/>
      <c r="Y26" s="143">
        <v>13.4</v>
      </c>
      <c r="Z26" s="40" t="s">
        <v>172</v>
      </c>
      <c r="AA26" s="59"/>
      <c r="AB26" s="271">
        <v>1</v>
      </c>
      <c r="AC26" s="59"/>
      <c r="AD26" s="51">
        <v>43445</v>
      </c>
      <c r="AE26" s="8" t="s">
        <v>9</v>
      </c>
      <c r="AF26" s="50">
        <v>51</v>
      </c>
      <c r="AG26" s="123">
        <v>50.55</v>
      </c>
      <c r="AH26" s="108" t="s">
        <v>34</v>
      </c>
      <c r="AI26" s="109">
        <v>160</v>
      </c>
      <c r="AJ26" s="50">
        <v>93</v>
      </c>
      <c r="AK26" s="116"/>
      <c r="AL26" s="50">
        <v>167.1</v>
      </c>
      <c r="AM26" s="50">
        <v>61.6</v>
      </c>
      <c r="AN26" s="50"/>
      <c r="AO26" s="50"/>
      <c r="AP26" s="168">
        <f t="shared" si="1"/>
        <v>167.1</v>
      </c>
      <c r="AQ26" s="172">
        <f t="shared" si="2"/>
        <v>61.6</v>
      </c>
      <c r="AR26" s="353"/>
      <c r="AS26" s="353"/>
      <c r="AT26" s="42" t="s">
        <v>91</v>
      </c>
      <c r="AU26" s="158">
        <v>0</v>
      </c>
      <c r="AV26" s="19" t="s">
        <v>173</v>
      </c>
      <c r="AW26" s="19" t="s">
        <v>90</v>
      </c>
      <c r="AX26" s="42" t="s">
        <v>132</v>
      </c>
      <c r="AY26" s="56" t="s">
        <v>90</v>
      </c>
      <c r="AZ26" s="147" t="s">
        <v>10</v>
      </c>
      <c r="BA26" s="18" t="s">
        <v>10</v>
      </c>
      <c r="BB26" s="155" t="s">
        <v>327</v>
      </c>
      <c r="BC26" s="42"/>
      <c r="BD26" s="19" t="s">
        <v>136</v>
      </c>
      <c r="BE26" s="60" t="s">
        <v>149</v>
      </c>
      <c r="BF26" s="42" t="s">
        <v>343</v>
      </c>
      <c r="BG26" s="69"/>
      <c r="BH26" s="46" t="s">
        <v>10</v>
      </c>
      <c r="BI26" s="220"/>
      <c r="BJ26" s="220"/>
      <c r="BK26" s="70" t="s">
        <v>138</v>
      </c>
      <c r="BL26" s="76" t="s">
        <v>3</v>
      </c>
      <c r="BM26" s="77"/>
    </row>
    <row r="27" spans="1:65" ht="28.8" x14ac:dyDescent="0.3">
      <c r="A27" s="37">
        <v>35</v>
      </c>
      <c r="B27" s="38" t="s">
        <v>51</v>
      </c>
      <c r="C27" s="43" t="s">
        <v>247</v>
      </c>
      <c r="D27" s="44" t="s">
        <v>52</v>
      </c>
      <c r="E27" s="44" t="s">
        <v>53</v>
      </c>
      <c r="F27" s="45" t="s">
        <v>54</v>
      </c>
      <c r="G27" s="44" t="s">
        <v>305</v>
      </c>
      <c r="H27" s="38"/>
      <c r="I27" s="137">
        <v>43440</v>
      </c>
      <c r="J27" s="45" t="s">
        <v>399</v>
      </c>
      <c r="K27" s="281" t="s">
        <v>399</v>
      </c>
      <c r="L27" s="39">
        <v>2016</v>
      </c>
      <c r="M27" s="40" t="s">
        <v>438</v>
      </c>
      <c r="N27" s="58">
        <f t="shared" si="3"/>
        <v>2</v>
      </c>
      <c r="O27" s="59"/>
      <c r="P27" s="58" t="s">
        <v>372</v>
      </c>
      <c r="Q27" s="59" t="s">
        <v>380</v>
      </c>
      <c r="R27" s="58"/>
      <c r="S27" s="59" t="s">
        <v>381</v>
      </c>
      <c r="T27" s="58" t="s">
        <v>382</v>
      </c>
      <c r="U27" s="59" t="s">
        <v>383</v>
      </c>
      <c r="V27" s="58" t="s">
        <v>134</v>
      </c>
      <c r="W27" s="41" t="s">
        <v>2</v>
      </c>
      <c r="X27" s="143"/>
      <c r="Y27" s="143">
        <v>0.7</v>
      </c>
      <c r="Z27" s="58" t="s">
        <v>283</v>
      </c>
      <c r="AA27" s="59"/>
      <c r="AB27" s="271">
        <v>2</v>
      </c>
      <c r="AC27" s="59"/>
      <c r="AD27" s="51">
        <v>43440</v>
      </c>
      <c r="AE27" s="8" t="s">
        <v>9</v>
      </c>
      <c r="AF27" s="50">
        <v>1281.818181818182</v>
      </c>
      <c r="AG27" s="123">
        <v>1306.8844765837637</v>
      </c>
      <c r="AH27" s="108" t="s">
        <v>34</v>
      </c>
      <c r="AI27" s="109">
        <v>1500</v>
      </c>
      <c r="AJ27" s="50">
        <v>1200</v>
      </c>
      <c r="AK27" s="116">
        <v>1199</v>
      </c>
      <c r="AL27" s="50">
        <v>974.67</v>
      </c>
      <c r="AM27" s="50">
        <v>1548.8</v>
      </c>
      <c r="AN27" s="50">
        <v>1261.7</v>
      </c>
      <c r="AO27" s="50"/>
      <c r="AP27" s="168">
        <f t="shared" si="1"/>
        <v>974.67</v>
      </c>
      <c r="AQ27" s="172">
        <f t="shared" si="2"/>
        <v>1261.7</v>
      </c>
      <c r="AR27" s="353"/>
      <c r="AS27" s="353"/>
      <c r="AT27" s="42" t="s">
        <v>90</v>
      </c>
      <c r="AU27" s="157">
        <v>0</v>
      </c>
      <c r="AV27" s="56" t="s">
        <v>90</v>
      </c>
      <c r="AW27" s="56" t="s">
        <v>90</v>
      </c>
      <c r="AX27" s="65" t="s">
        <v>132</v>
      </c>
      <c r="AY27" s="56" t="s">
        <v>90</v>
      </c>
      <c r="AZ27" s="147" t="s">
        <v>10</v>
      </c>
      <c r="BA27" s="18" t="s">
        <v>10</v>
      </c>
      <c r="BB27" s="19" t="s">
        <v>326</v>
      </c>
      <c r="BC27" s="42"/>
      <c r="BD27" s="19" t="s">
        <v>177</v>
      </c>
      <c r="BE27" s="60" t="s">
        <v>177</v>
      </c>
      <c r="BF27" s="42" t="s">
        <v>343</v>
      </c>
      <c r="BG27" s="69"/>
      <c r="BH27" s="46" t="s">
        <v>10</v>
      </c>
      <c r="BI27" s="220"/>
      <c r="BJ27" s="220"/>
      <c r="BK27" s="70" t="s">
        <v>138</v>
      </c>
      <c r="BL27" s="76" t="s">
        <v>3</v>
      </c>
      <c r="BM27" s="77"/>
    </row>
    <row r="28" spans="1:65" x14ac:dyDescent="0.3">
      <c r="A28" s="37">
        <v>36</v>
      </c>
      <c r="B28" s="38" t="s">
        <v>55</v>
      </c>
      <c r="C28" s="43" t="s">
        <v>248</v>
      </c>
      <c r="D28" s="44" t="s">
        <v>52</v>
      </c>
      <c r="E28" s="44" t="s">
        <v>53</v>
      </c>
      <c r="F28" s="45" t="s">
        <v>54</v>
      </c>
      <c r="G28" s="44" t="s">
        <v>305</v>
      </c>
      <c r="H28" s="38"/>
      <c r="I28" s="137">
        <v>43440</v>
      </c>
      <c r="J28" s="45" t="s">
        <v>400</v>
      </c>
      <c r="K28" s="281" t="s">
        <v>400</v>
      </c>
      <c r="L28" s="39">
        <v>2016</v>
      </c>
      <c r="M28" s="40" t="s">
        <v>438</v>
      </c>
      <c r="N28" s="58">
        <f t="shared" si="3"/>
        <v>2</v>
      </c>
      <c r="O28" s="59"/>
      <c r="P28" s="58" t="s">
        <v>372</v>
      </c>
      <c r="Q28" s="59" t="s">
        <v>384</v>
      </c>
      <c r="R28" s="58"/>
      <c r="S28" s="59" t="s">
        <v>381</v>
      </c>
      <c r="T28" s="58" t="s">
        <v>385</v>
      </c>
      <c r="U28" s="59" t="s">
        <v>386</v>
      </c>
      <c r="V28" s="58" t="s">
        <v>387</v>
      </c>
      <c r="W28" s="41" t="s">
        <v>2</v>
      </c>
      <c r="X28" s="143"/>
      <c r="Y28" s="143">
        <v>0.7</v>
      </c>
      <c r="Z28" s="58" t="s">
        <v>283</v>
      </c>
      <c r="AA28" s="59"/>
      <c r="AB28" s="271">
        <v>2</v>
      </c>
      <c r="AC28" s="59"/>
      <c r="AD28" s="51">
        <v>43440</v>
      </c>
      <c r="AE28" s="8" t="s">
        <v>1</v>
      </c>
      <c r="AF28" s="122"/>
      <c r="AG28" s="123">
        <v>825.94750000000352</v>
      </c>
      <c r="AH28" s="108" t="s">
        <v>34</v>
      </c>
      <c r="AI28" s="141"/>
      <c r="AJ28" s="122"/>
      <c r="AK28" s="142"/>
      <c r="AL28" s="122">
        <v>1185.7</v>
      </c>
      <c r="AM28" s="122">
        <v>959.3</v>
      </c>
      <c r="AN28" s="122">
        <v>913.9</v>
      </c>
      <c r="AO28" s="122"/>
      <c r="AP28" s="168">
        <f t="shared" si="1"/>
        <v>1185.7</v>
      </c>
      <c r="AQ28" s="172">
        <f t="shared" si="2"/>
        <v>913.9</v>
      </c>
      <c r="AR28" s="353"/>
      <c r="AS28" s="353"/>
      <c r="AT28" s="42" t="s">
        <v>90</v>
      </c>
      <c r="AU28" s="157">
        <v>0</v>
      </c>
      <c r="AV28" s="56" t="s">
        <v>90</v>
      </c>
      <c r="AW28" s="56" t="s">
        <v>90</v>
      </c>
      <c r="AX28" s="65" t="s">
        <v>132</v>
      </c>
      <c r="AY28" s="56" t="s">
        <v>90</v>
      </c>
      <c r="AZ28" s="147" t="s">
        <v>10</v>
      </c>
      <c r="BA28" s="18" t="s">
        <v>10</v>
      </c>
      <c r="BB28" s="19" t="s">
        <v>326</v>
      </c>
      <c r="BC28" s="42"/>
      <c r="BD28" s="19" t="s">
        <v>177</v>
      </c>
      <c r="BE28" s="60" t="s">
        <v>177</v>
      </c>
      <c r="BF28" s="42" t="s">
        <v>343</v>
      </c>
      <c r="BG28" s="69"/>
      <c r="BH28" s="46" t="s">
        <v>10</v>
      </c>
      <c r="BI28" s="220"/>
      <c r="BJ28" s="220"/>
      <c r="BK28" s="70" t="s">
        <v>138</v>
      </c>
      <c r="BL28" s="76" t="s">
        <v>3</v>
      </c>
      <c r="BM28" s="77"/>
    </row>
    <row r="29" spans="1:65" x14ac:dyDescent="0.3">
      <c r="A29" s="37">
        <v>34</v>
      </c>
      <c r="B29" s="38" t="s">
        <v>56</v>
      </c>
      <c r="C29" s="43" t="s">
        <v>228</v>
      </c>
      <c r="D29" s="44" t="s">
        <v>56</v>
      </c>
      <c r="E29" s="44" t="s">
        <v>57</v>
      </c>
      <c r="F29" s="45" t="s">
        <v>58</v>
      </c>
      <c r="G29" s="44" t="s">
        <v>306</v>
      </c>
      <c r="H29" s="38"/>
      <c r="I29" s="137">
        <v>43438</v>
      </c>
      <c r="J29" s="45" t="s">
        <v>401</v>
      </c>
      <c r="K29" s="281" t="s">
        <v>401</v>
      </c>
      <c r="L29" s="39">
        <v>2016</v>
      </c>
      <c r="M29" s="40" t="s">
        <v>440</v>
      </c>
      <c r="N29" s="58">
        <f t="shared" si="3"/>
        <v>2</v>
      </c>
      <c r="O29" s="59" t="s">
        <v>388</v>
      </c>
      <c r="P29" s="58" t="s">
        <v>6</v>
      </c>
      <c r="Q29" s="59"/>
      <c r="R29" s="58"/>
      <c r="S29" s="59" t="s">
        <v>389</v>
      </c>
      <c r="T29" s="58" t="s">
        <v>185</v>
      </c>
      <c r="U29" s="59" t="s">
        <v>185</v>
      </c>
      <c r="V29" s="58"/>
      <c r="W29" s="41" t="s">
        <v>22</v>
      </c>
      <c r="X29" s="143"/>
      <c r="Y29" s="143">
        <v>0.8</v>
      </c>
      <c r="Z29" s="58" t="s">
        <v>274</v>
      </c>
      <c r="AA29" s="59"/>
      <c r="AB29" s="271">
        <v>1</v>
      </c>
      <c r="AC29" s="59"/>
      <c r="AD29" s="51">
        <v>43438</v>
      </c>
      <c r="AE29" s="8" t="s">
        <v>1</v>
      </c>
      <c r="AF29" s="50">
        <v>963.1349206349206</v>
      </c>
      <c r="AG29" s="123">
        <v>1161.6811250000083</v>
      </c>
      <c r="AH29" s="108" t="s">
        <v>34</v>
      </c>
      <c r="AI29" s="109">
        <v>889</v>
      </c>
      <c r="AJ29" s="50">
        <v>1063</v>
      </c>
      <c r="AK29" s="116">
        <v>938</v>
      </c>
      <c r="AL29" s="50">
        <v>1672.19</v>
      </c>
      <c r="AM29" s="50">
        <v>1154.6099999999999</v>
      </c>
      <c r="AN29" s="50">
        <v>918.69</v>
      </c>
      <c r="AO29" s="50">
        <v>866.74</v>
      </c>
      <c r="AP29" s="168">
        <f t="shared" si="1"/>
        <v>1672.19</v>
      </c>
      <c r="AQ29" s="172">
        <f t="shared" si="2"/>
        <v>918.69</v>
      </c>
      <c r="AR29" s="353"/>
      <c r="AS29" s="353"/>
      <c r="AT29" s="42" t="s">
        <v>287</v>
      </c>
      <c r="AU29" s="157">
        <v>3.4000000000000002E-2</v>
      </c>
      <c r="AV29" s="56" t="s">
        <v>173</v>
      </c>
      <c r="AW29" s="56" t="s">
        <v>90</v>
      </c>
      <c r="AX29" s="65" t="s">
        <v>132</v>
      </c>
      <c r="AY29" s="56" t="s">
        <v>90</v>
      </c>
      <c r="AZ29" s="147" t="s">
        <v>10</v>
      </c>
      <c r="BA29" s="18" t="s">
        <v>10</v>
      </c>
      <c r="BB29" s="19" t="s">
        <v>331</v>
      </c>
      <c r="BC29" s="42"/>
      <c r="BD29" s="19" t="s">
        <v>149</v>
      </c>
      <c r="BE29" s="60" t="s">
        <v>149</v>
      </c>
      <c r="BF29" s="42" t="s">
        <v>345</v>
      </c>
      <c r="BG29" s="69"/>
      <c r="BH29" s="46" t="s">
        <v>10</v>
      </c>
      <c r="BI29" s="220"/>
      <c r="BJ29" s="220"/>
      <c r="BK29" s="70" t="s">
        <v>138</v>
      </c>
      <c r="BL29" s="76" t="s">
        <v>3</v>
      </c>
      <c r="BM29" s="77"/>
    </row>
    <row r="30" spans="1:65" x14ac:dyDescent="0.3">
      <c r="A30" s="37">
        <v>32</v>
      </c>
      <c r="B30" s="38" t="s">
        <v>26</v>
      </c>
      <c r="C30" s="43" t="s">
        <v>227</v>
      </c>
      <c r="D30" s="44" t="s">
        <v>27</v>
      </c>
      <c r="E30" s="44" t="s">
        <v>285</v>
      </c>
      <c r="F30" s="45" t="s">
        <v>32</v>
      </c>
      <c r="G30" s="44" t="s">
        <v>298</v>
      </c>
      <c r="H30" s="38"/>
      <c r="I30" s="137">
        <v>43432</v>
      </c>
      <c r="J30" s="45" t="s">
        <v>402</v>
      </c>
      <c r="K30" s="281" t="s">
        <v>402</v>
      </c>
      <c r="L30" s="39">
        <v>2007</v>
      </c>
      <c r="M30" s="40" t="s">
        <v>438</v>
      </c>
      <c r="N30" s="58">
        <f t="shared" ref="N30" si="4">YEAR(AD30)-L30</f>
        <v>11</v>
      </c>
      <c r="O30" s="59" t="s">
        <v>390</v>
      </c>
      <c r="P30" s="58" t="s">
        <v>6</v>
      </c>
      <c r="Q30" s="59" t="s">
        <v>391</v>
      </c>
      <c r="R30" s="58"/>
      <c r="S30" s="59" t="s">
        <v>392</v>
      </c>
      <c r="T30" s="58" t="s">
        <v>159</v>
      </c>
      <c r="U30" s="59" t="s">
        <v>393</v>
      </c>
      <c r="V30" s="58" t="s">
        <v>394</v>
      </c>
      <c r="W30" s="41" t="s">
        <v>22</v>
      </c>
      <c r="X30" s="143"/>
      <c r="Y30" s="143">
        <v>7.7</v>
      </c>
      <c r="Z30" s="40" t="s">
        <v>282</v>
      </c>
      <c r="AA30" s="59"/>
      <c r="AB30" s="271">
        <v>2</v>
      </c>
      <c r="AC30" s="59"/>
      <c r="AD30" s="51">
        <v>43432</v>
      </c>
      <c r="AE30" s="8"/>
      <c r="AF30" s="50">
        <v>127</v>
      </c>
      <c r="AG30" s="123">
        <v>127</v>
      </c>
      <c r="AH30" s="108" t="s">
        <v>34</v>
      </c>
      <c r="AJ30" s="122"/>
      <c r="AK30" s="116"/>
      <c r="AN30" s="50"/>
      <c r="AO30" s="50"/>
      <c r="AP30" s="168">
        <f>AG30</f>
        <v>127</v>
      </c>
      <c r="AQ30" s="172"/>
      <c r="AR30" s="353"/>
      <c r="AS30" s="353"/>
      <c r="AT30" s="42" t="s">
        <v>89</v>
      </c>
      <c r="AU30" s="158">
        <v>0.2</v>
      </c>
      <c r="AV30" s="19" t="s">
        <v>173</v>
      </c>
      <c r="AW30" s="19" t="s">
        <v>173</v>
      </c>
      <c r="AX30" s="42" t="s">
        <v>132</v>
      </c>
      <c r="AY30" s="56" t="s">
        <v>90</v>
      </c>
      <c r="AZ30" s="147" t="s">
        <v>10</v>
      </c>
      <c r="BA30" s="18" t="s">
        <v>10</v>
      </c>
      <c r="BB30" s="155" t="s">
        <v>327</v>
      </c>
      <c r="BC30" s="42"/>
      <c r="BD30" s="19" t="s">
        <v>149</v>
      </c>
      <c r="BE30" s="60" t="s">
        <v>136</v>
      </c>
      <c r="BF30" s="42" t="s">
        <v>343</v>
      </c>
      <c r="BG30" s="69"/>
      <c r="BH30" s="46" t="s">
        <v>10</v>
      </c>
      <c r="BI30" s="220"/>
      <c r="BJ30" s="220"/>
      <c r="BK30" s="70" t="s">
        <v>138</v>
      </c>
      <c r="BL30" s="76" t="s">
        <v>3</v>
      </c>
      <c r="BM30" s="77"/>
    </row>
    <row r="31" spans="1:65" s="255" customFormat="1" x14ac:dyDescent="0.3">
      <c r="A31" s="223">
        <v>30</v>
      </c>
      <c r="B31" s="224" t="s">
        <v>59</v>
      </c>
      <c r="C31" s="225" t="s">
        <v>239</v>
      </c>
      <c r="D31" s="226" t="s">
        <v>0</v>
      </c>
      <c r="E31" s="226" t="s">
        <v>4</v>
      </c>
      <c r="F31" s="227" t="s">
        <v>7</v>
      </c>
      <c r="G31" s="226" t="s">
        <v>291</v>
      </c>
      <c r="H31" s="224"/>
      <c r="I31" s="228">
        <v>43431</v>
      </c>
      <c r="J31" s="227" t="s">
        <v>403</v>
      </c>
      <c r="K31" s="281" t="s">
        <v>403</v>
      </c>
      <c r="L31" s="229">
        <v>2010</v>
      </c>
      <c r="M31" s="230" t="s">
        <v>435</v>
      </c>
      <c r="N31" s="231">
        <v>8</v>
      </c>
      <c r="O31" s="59"/>
      <c r="P31" s="58"/>
      <c r="Q31" s="59"/>
      <c r="R31" s="58"/>
      <c r="S31" s="59"/>
      <c r="T31" s="58"/>
      <c r="U31" s="59" t="s">
        <v>395</v>
      </c>
      <c r="V31" s="58"/>
      <c r="W31" s="233" t="s">
        <v>2</v>
      </c>
      <c r="X31" s="234"/>
      <c r="Y31" s="234">
        <v>-2.8</v>
      </c>
      <c r="Z31" s="230" t="s">
        <v>274</v>
      </c>
      <c r="AA31" s="232"/>
      <c r="AB31" s="230">
        <v>1</v>
      </c>
      <c r="AC31" s="232"/>
      <c r="AD31" s="235">
        <v>43431</v>
      </c>
      <c r="AE31" s="236" t="s">
        <v>9</v>
      </c>
      <c r="AF31" s="164">
        <v>27.5</v>
      </c>
      <c r="AG31" s="237">
        <v>402.15524922277319</v>
      </c>
      <c r="AH31" s="238" t="e">
        <v>#DIV/0!</v>
      </c>
      <c r="AI31" s="167">
        <v>37</v>
      </c>
      <c r="AJ31" s="164">
        <v>30</v>
      </c>
      <c r="AK31" s="239">
        <v>25</v>
      </c>
      <c r="AL31" s="164">
        <v>675.7</v>
      </c>
      <c r="AM31" s="164">
        <v>433.11</v>
      </c>
      <c r="AN31" s="164">
        <v>361.11</v>
      </c>
      <c r="AO31" s="164"/>
      <c r="AP31" s="169">
        <f t="shared" si="1"/>
        <v>675.7</v>
      </c>
      <c r="AQ31" s="240">
        <f t="shared" si="2"/>
        <v>361.11</v>
      </c>
      <c r="AR31" s="355"/>
      <c r="AS31" s="355"/>
      <c r="AT31" s="241" t="s">
        <v>91</v>
      </c>
      <c r="AU31" s="242">
        <v>0</v>
      </c>
      <c r="AV31" s="243" t="s">
        <v>90</v>
      </c>
      <c r="AW31" s="243" t="s">
        <v>90</v>
      </c>
      <c r="AX31" s="244" t="s">
        <v>132</v>
      </c>
      <c r="AY31" s="243" t="s">
        <v>90</v>
      </c>
      <c r="AZ31" s="245" t="s">
        <v>6</v>
      </c>
      <c r="BA31" s="241" t="s">
        <v>10</v>
      </c>
      <c r="BB31" s="246" t="s">
        <v>327</v>
      </c>
      <c r="BC31" s="241"/>
      <c r="BD31" s="247" t="s">
        <v>149</v>
      </c>
      <c r="BE31" s="248" t="s">
        <v>136</v>
      </c>
      <c r="BF31" s="241" t="s">
        <v>343</v>
      </c>
      <c r="BG31" s="249"/>
      <c r="BH31" s="250" t="s">
        <v>10</v>
      </c>
      <c r="BI31" s="251"/>
      <c r="BJ31" s="251"/>
      <c r="BK31" s="252" t="s">
        <v>138</v>
      </c>
      <c r="BL31" s="253" t="s">
        <v>3</v>
      </c>
      <c r="BM31" s="254"/>
    </row>
    <row r="32" spans="1:65" s="255" customFormat="1" x14ac:dyDescent="0.3">
      <c r="A32" s="223">
        <v>31</v>
      </c>
      <c r="B32" s="224" t="s">
        <v>60</v>
      </c>
      <c r="C32" s="225" t="s">
        <v>240</v>
      </c>
      <c r="D32" s="226" t="s">
        <v>0</v>
      </c>
      <c r="E32" s="226" t="s">
        <v>4</v>
      </c>
      <c r="F32" s="227" t="s">
        <v>7</v>
      </c>
      <c r="G32" s="226" t="s">
        <v>291</v>
      </c>
      <c r="H32" s="224"/>
      <c r="I32" s="228">
        <v>43431</v>
      </c>
      <c r="J32" s="227" t="s">
        <v>403</v>
      </c>
      <c r="K32" s="281" t="s">
        <v>403</v>
      </c>
      <c r="L32" s="229">
        <v>2010</v>
      </c>
      <c r="M32" s="230" t="s">
        <v>435</v>
      </c>
      <c r="N32" s="231">
        <v>8</v>
      </c>
      <c r="O32" s="59"/>
      <c r="P32" s="58"/>
      <c r="Q32" s="59"/>
      <c r="R32" s="58"/>
      <c r="S32" s="59"/>
      <c r="T32" s="58"/>
      <c r="U32" s="59"/>
      <c r="V32" s="58"/>
      <c r="W32" s="233" t="s">
        <v>2</v>
      </c>
      <c r="X32" s="234"/>
      <c r="Y32" s="234">
        <v>-2.8</v>
      </c>
      <c r="Z32" s="230" t="s">
        <v>274</v>
      </c>
      <c r="AA32" s="232"/>
      <c r="AB32" s="230">
        <v>1</v>
      </c>
      <c r="AC32" s="232"/>
      <c r="AD32" s="235">
        <v>43431</v>
      </c>
      <c r="AE32" s="236" t="s">
        <v>1</v>
      </c>
      <c r="AF32" s="164">
        <v>269</v>
      </c>
      <c r="AG32" s="237">
        <v>760.89018939394248</v>
      </c>
      <c r="AH32" s="238" t="e">
        <v>#DIV/0!</v>
      </c>
      <c r="AI32" s="167">
        <v>29</v>
      </c>
      <c r="AJ32" s="164"/>
      <c r="AK32" s="239"/>
      <c r="AL32" s="164">
        <v>444.64</v>
      </c>
      <c r="AM32" s="164"/>
      <c r="AN32" s="164"/>
      <c r="AO32" s="164"/>
      <c r="AP32" s="169">
        <f t="shared" si="1"/>
        <v>444.64</v>
      </c>
      <c r="AQ32" s="240"/>
      <c r="AR32" s="355"/>
      <c r="AS32" s="355"/>
      <c r="AT32" s="241" t="s">
        <v>91</v>
      </c>
      <c r="AU32" s="242">
        <v>0</v>
      </c>
      <c r="AV32" s="243" t="s">
        <v>90</v>
      </c>
      <c r="AW32" s="243" t="s">
        <v>90</v>
      </c>
      <c r="AX32" s="244" t="s">
        <v>132</v>
      </c>
      <c r="AY32" s="243" t="s">
        <v>90</v>
      </c>
      <c r="AZ32" s="245" t="s">
        <v>6</v>
      </c>
      <c r="BA32" s="241" t="s">
        <v>10</v>
      </c>
      <c r="BB32" s="246" t="s">
        <v>327</v>
      </c>
      <c r="BC32" s="241"/>
      <c r="BD32" s="247" t="s">
        <v>149</v>
      </c>
      <c r="BE32" s="248" t="s">
        <v>136</v>
      </c>
      <c r="BF32" s="241" t="s">
        <v>343</v>
      </c>
      <c r="BG32" s="249"/>
      <c r="BH32" s="250" t="s">
        <v>6</v>
      </c>
      <c r="BI32" s="251">
        <f>(100/AP31*AP32)-100</f>
        <v>-34.195648956637569</v>
      </c>
      <c r="BJ32" s="251"/>
      <c r="BK32" s="252" t="s">
        <v>185</v>
      </c>
      <c r="BL32" s="253" t="s">
        <v>3</v>
      </c>
      <c r="BM32" s="254"/>
    </row>
    <row r="33" spans="1:65" s="86" customFormat="1" ht="15.6" x14ac:dyDescent="0.3">
      <c r="A33" s="82"/>
      <c r="B33" s="82"/>
      <c r="C33" s="95" t="s">
        <v>202</v>
      </c>
      <c r="D33" s="96" t="s">
        <v>69</v>
      </c>
      <c r="E33" s="96" t="s">
        <v>308</v>
      </c>
      <c r="F33" s="97" t="s">
        <v>72</v>
      </c>
      <c r="G33" s="96" t="s">
        <v>307</v>
      </c>
      <c r="H33" s="134" t="s">
        <v>206</v>
      </c>
      <c r="I33" s="138">
        <v>43713</v>
      </c>
      <c r="J33" s="97" t="s">
        <v>404</v>
      </c>
      <c r="K33" s="283"/>
      <c r="L33" s="98">
        <v>43713</v>
      </c>
      <c r="M33" s="99" t="s">
        <v>441</v>
      </c>
      <c r="N33" s="99">
        <v>0</v>
      </c>
      <c r="O33" s="84" t="s">
        <v>192</v>
      </c>
      <c r="P33" s="83" t="s">
        <v>6</v>
      </c>
      <c r="Q33" s="84" t="s">
        <v>361</v>
      </c>
      <c r="R33" s="83" t="s">
        <v>132</v>
      </c>
      <c r="S33" s="104" t="s">
        <v>193</v>
      </c>
      <c r="T33" s="83" t="s">
        <v>194</v>
      </c>
      <c r="U33" s="84" t="s">
        <v>195</v>
      </c>
      <c r="V33" s="83" t="s">
        <v>141</v>
      </c>
      <c r="W33" s="99" t="s">
        <v>22</v>
      </c>
      <c r="X33" s="144"/>
      <c r="Y33" s="83">
        <v>24.3</v>
      </c>
      <c r="Z33" s="152" t="s">
        <v>172</v>
      </c>
      <c r="AA33" s="84" t="s">
        <v>6</v>
      </c>
      <c r="AB33" s="83">
        <v>1</v>
      </c>
      <c r="AC33" s="105"/>
      <c r="AD33" s="100">
        <v>43713</v>
      </c>
      <c r="AE33" s="85" t="s">
        <v>87</v>
      </c>
      <c r="AF33" s="101"/>
      <c r="AG33" s="85"/>
      <c r="AI33" s="110">
        <v>565</v>
      </c>
      <c r="AJ33" s="101"/>
      <c r="AK33" s="117"/>
      <c r="AL33" s="101">
        <v>368.1401845097389</v>
      </c>
      <c r="AM33" s="101"/>
      <c r="AN33" s="101"/>
      <c r="AO33" s="101"/>
      <c r="AP33" s="170">
        <f>AL33</f>
        <v>368.1401845097389</v>
      </c>
      <c r="AQ33" s="173"/>
      <c r="AR33" s="356"/>
      <c r="AS33" s="356"/>
      <c r="AT33" s="103" t="s">
        <v>89</v>
      </c>
      <c r="AU33" s="159">
        <v>0</v>
      </c>
      <c r="AV33" s="102" t="s">
        <v>135</v>
      </c>
      <c r="AW33" s="102" t="s">
        <v>135</v>
      </c>
      <c r="AX33" s="103" t="s">
        <v>132</v>
      </c>
      <c r="AY33" s="102" t="s">
        <v>10</v>
      </c>
      <c r="AZ33" s="148" t="s">
        <v>10</v>
      </c>
      <c r="BA33" s="88" t="s">
        <v>10</v>
      </c>
      <c r="BB33" s="87" t="s">
        <v>334</v>
      </c>
      <c r="BC33" s="88"/>
      <c r="BD33" s="87" t="s">
        <v>136</v>
      </c>
      <c r="BE33" s="89" t="s">
        <v>136</v>
      </c>
      <c r="BF33" s="88" t="s">
        <v>343</v>
      </c>
      <c r="BG33" s="90" t="s">
        <v>196</v>
      </c>
      <c r="BH33" s="91" t="s">
        <v>10</v>
      </c>
      <c r="BI33" s="221"/>
      <c r="BJ33" s="221"/>
      <c r="BK33" s="92" t="s">
        <v>138</v>
      </c>
      <c r="BL33" s="93" t="s">
        <v>3</v>
      </c>
      <c r="BM33" s="94"/>
    </row>
    <row r="34" spans="1:65" ht="15.6" x14ac:dyDescent="0.3">
      <c r="C34" s="43" t="s">
        <v>203</v>
      </c>
      <c r="D34" s="44" t="s">
        <v>69</v>
      </c>
      <c r="E34" s="44" t="s">
        <v>308</v>
      </c>
      <c r="F34" s="45" t="s">
        <v>72</v>
      </c>
      <c r="G34" s="44" t="s">
        <v>307</v>
      </c>
      <c r="H34" s="38" t="s">
        <v>206</v>
      </c>
      <c r="I34" s="139">
        <v>43713</v>
      </c>
      <c r="J34" s="45" t="s">
        <v>405</v>
      </c>
      <c r="K34" s="281"/>
      <c r="L34" s="48">
        <v>43713</v>
      </c>
      <c r="M34" s="40" t="s">
        <v>442</v>
      </c>
      <c r="N34" s="40">
        <v>0</v>
      </c>
      <c r="O34" s="14" t="s">
        <v>207</v>
      </c>
      <c r="P34" s="12" t="s">
        <v>6</v>
      </c>
      <c r="Q34" s="14" t="s">
        <v>361</v>
      </c>
      <c r="R34" s="12" t="s">
        <v>132</v>
      </c>
      <c r="S34" s="14" t="s">
        <v>193</v>
      </c>
      <c r="T34" s="12" t="s">
        <v>194</v>
      </c>
      <c r="U34" s="14" t="s">
        <v>218</v>
      </c>
      <c r="V34" s="12" t="s">
        <v>141</v>
      </c>
      <c r="W34" s="41" t="s">
        <v>22</v>
      </c>
      <c r="Y34" s="12">
        <v>24.3</v>
      </c>
      <c r="Z34" s="153" t="s">
        <v>172</v>
      </c>
      <c r="AA34" s="14" t="s">
        <v>6</v>
      </c>
      <c r="AB34" s="12">
        <v>1</v>
      </c>
      <c r="AC34" s="14"/>
      <c r="AD34" s="52">
        <v>43713</v>
      </c>
      <c r="AE34" s="1" t="s">
        <v>87</v>
      </c>
      <c r="AF34" s="5"/>
      <c r="AG34" s="1"/>
      <c r="AI34" s="111">
        <v>2000</v>
      </c>
      <c r="AJ34" s="5">
        <v>1730</v>
      </c>
      <c r="AK34" s="118">
        <v>1565</v>
      </c>
      <c r="AL34" s="5">
        <v>1719.2514049193226</v>
      </c>
      <c r="AM34" s="5">
        <v>1465.4993781855744</v>
      </c>
      <c r="AN34" s="5">
        <v>1639.4399592252896</v>
      </c>
      <c r="AO34" s="5"/>
      <c r="AP34" s="171">
        <f>AL34</f>
        <v>1719.2514049193226</v>
      </c>
      <c r="AQ34" s="172">
        <f t="shared" si="2"/>
        <v>1465.4993781855744</v>
      </c>
      <c r="AR34" s="353"/>
      <c r="AS34" s="353"/>
      <c r="AT34" s="22" t="s">
        <v>89</v>
      </c>
      <c r="AU34" s="160">
        <v>0</v>
      </c>
      <c r="AV34" s="21" t="s">
        <v>135</v>
      </c>
      <c r="AW34" s="21" t="s">
        <v>135</v>
      </c>
      <c r="AX34" s="22" t="s">
        <v>132</v>
      </c>
      <c r="AY34" s="21" t="s">
        <v>10</v>
      </c>
      <c r="AZ34" s="149" t="s">
        <v>10</v>
      </c>
      <c r="BA34" s="18" t="s">
        <v>10</v>
      </c>
      <c r="BB34" s="3" t="s">
        <v>334</v>
      </c>
      <c r="BC34" s="18"/>
      <c r="BD34" s="3" t="s">
        <v>136</v>
      </c>
      <c r="BE34" s="61" t="s">
        <v>136</v>
      </c>
      <c r="BF34" s="18" t="s">
        <v>343</v>
      </c>
      <c r="BG34" s="71" t="s">
        <v>196</v>
      </c>
      <c r="BH34" s="25" t="s">
        <v>10</v>
      </c>
      <c r="BI34" s="174"/>
      <c r="BJ34" s="174"/>
      <c r="BK34" s="72" t="s">
        <v>138</v>
      </c>
      <c r="BL34" s="78" t="s">
        <v>3</v>
      </c>
      <c r="BM34" s="79"/>
    </row>
    <row r="35" spans="1:65" ht="15.6" x14ac:dyDescent="0.3">
      <c r="C35" s="43" t="s">
        <v>204</v>
      </c>
      <c r="D35" s="44" t="s">
        <v>69</v>
      </c>
      <c r="E35" s="44" t="s">
        <v>308</v>
      </c>
      <c r="F35" s="45" t="s">
        <v>72</v>
      </c>
      <c r="G35" s="44" t="s">
        <v>307</v>
      </c>
      <c r="H35" s="38" t="s">
        <v>206</v>
      </c>
      <c r="I35" s="139">
        <v>43713</v>
      </c>
      <c r="J35" s="45" t="s">
        <v>406</v>
      </c>
      <c r="K35" s="281"/>
      <c r="L35" s="48">
        <v>43713</v>
      </c>
      <c r="M35" s="40" t="s">
        <v>443</v>
      </c>
      <c r="N35" s="40">
        <v>0</v>
      </c>
      <c r="O35" s="14" t="s">
        <v>216</v>
      </c>
      <c r="P35" s="12" t="s">
        <v>6</v>
      </c>
      <c r="Q35" s="14" t="s">
        <v>361</v>
      </c>
      <c r="R35" s="12" t="s">
        <v>217</v>
      </c>
      <c r="S35" s="14" t="s">
        <v>193</v>
      </c>
      <c r="T35" s="12" t="s">
        <v>194</v>
      </c>
      <c r="U35" s="14" t="s">
        <v>219</v>
      </c>
      <c r="V35" s="12" t="s">
        <v>141</v>
      </c>
      <c r="W35" s="41" t="s">
        <v>22</v>
      </c>
      <c r="Y35" s="12">
        <v>24.3</v>
      </c>
      <c r="Z35" s="153" t="s">
        <v>172</v>
      </c>
      <c r="AA35" s="14" t="s">
        <v>6</v>
      </c>
      <c r="AB35" s="12">
        <v>1</v>
      </c>
      <c r="AC35" s="14"/>
      <c r="AD35" s="52">
        <v>43713</v>
      </c>
      <c r="AE35" s="1" t="s">
        <v>88</v>
      </c>
      <c r="AF35" s="5"/>
      <c r="AG35" s="1"/>
      <c r="AI35" s="111">
        <v>450</v>
      </c>
      <c r="AJ35" s="5"/>
      <c r="AK35" s="118"/>
      <c r="AL35" s="5">
        <v>346.54828406383803</v>
      </c>
      <c r="AM35" s="5"/>
      <c r="AN35" s="5"/>
      <c r="AO35" s="5"/>
      <c r="AP35" s="171">
        <f t="shared" ref="AP35:AP71" si="5">AL35</f>
        <v>346.54828406383803</v>
      </c>
      <c r="AQ35" s="172"/>
      <c r="AR35" s="353"/>
      <c r="AS35" s="353"/>
      <c r="AT35" s="22" t="s">
        <v>89</v>
      </c>
      <c r="AU35" s="160">
        <v>0</v>
      </c>
      <c r="AV35" s="21" t="s">
        <v>135</v>
      </c>
      <c r="AW35" s="21" t="s">
        <v>135</v>
      </c>
      <c r="AX35" s="22" t="s">
        <v>349</v>
      </c>
      <c r="AY35" s="21" t="s">
        <v>6</v>
      </c>
      <c r="AZ35" s="149" t="s">
        <v>10</v>
      </c>
      <c r="BA35" s="18" t="s">
        <v>10</v>
      </c>
      <c r="BB35" s="3" t="s">
        <v>334</v>
      </c>
      <c r="BC35" s="18"/>
      <c r="BD35" s="3" t="s">
        <v>136</v>
      </c>
      <c r="BE35" s="61" t="s">
        <v>136</v>
      </c>
      <c r="BF35" s="18" t="s">
        <v>343</v>
      </c>
      <c r="BG35" s="71" t="s">
        <v>196</v>
      </c>
      <c r="BH35" s="25" t="s">
        <v>10</v>
      </c>
      <c r="BI35" s="174"/>
      <c r="BJ35" s="174"/>
      <c r="BK35" s="72" t="s">
        <v>138</v>
      </c>
      <c r="BL35" s="78" t="s">
        <v>3</v>
      </c>
      <c r="BM35" s="79"/>
    </row>
    <row r="36" spans="1:65" ht="15.6" x14ac:dyDescent="0.3">
      <c r="C36" s="43" t="s">
        <v>205</v>
      </c>
      <c r="D36" s="44" t="s">
        <v>69</v>
      </c>
      <c r="E36" s="44" t="s">
        <v>308</v>
      </c>
      <c r="F36" s="45" t="s">
        <v>72</v>
      </c>
      <c r="G36" s="44" t="s">
        <v>307</v>
      </c>
      <c r="H36" s="38" t="s">
        <v>206</v>
      </c>
      <c r="I36" s="139">
        <v>43713</v>
      </c>
      <c r="J36" s="45" t="s">
        <v>407</v>
      </c>
      <c r="K36" s="281"/>
      <c r="L36" s="48">
        <v>43713</v>
      </c>
      <c r="M36" s="40" t="s">
        <v>444</v>
      </c>
      <c r="N36" s="40">
        <v>0</v>
      </c>
      <c r="O36" s="14" t="s">
        <v>131</v>
      </c>
      <c r="P36" s="12" t="s">
        <v>6</v>
      </c>
      <c r="Q36" s="14" t="s">
        <v>361</v>
      </c>
      <c r="R36" s="12" t="s">
        <v>132</v>
      </c>
      <c r="S36" s="14" t="s">
        <v>357</v>
      </c>
      <c r="T36" s="12" t="s">
        <v>194</v>
      </c>
      <c r="U36" s="14" t="s">
        <v>355</v>
      </c>
      <c r="V36" s="12" t="s">
        <v>141</v>
      </c>
      <c r="W36" s="41" t="s">
        <v>22</v>
      </c>
      <c r="Y36" s="12">
        <v>24.3</v>
      </c>
      <c r="Z36" s="153" t="s">
        <v>172</v>
      </c>
      <c r="AA36" s="14" t="s">
        <v>6</v>
      </c>
      <c r="AB36" s="12">
        <v>1</v>
      </c>
      <c r="AC36" s="14"/>
      <c r="AD36" s="52">
        <v>43713</v>
      </c>
      <c r="AE36" s="1" t="s">
        <v>88</v>
      </c>
      <c r="AF36" s="5"/>
      <c r="AG36" s="1"/>
      <c r="AI36" s="111">
        <v>294.5</v>
      </c>
      <c r="AJ36" s="5"/>
      <c r="AK36" s="118"/>
      <c r="AL36" s="5">
        <v>218.41588112736301</v>
      </c>
      <c r="AM36" s="5"/>
      <c r="AN36" s="5"/>
      <c r="AO36" s="5"/>
      <c r="AP36" s="171">
        <f t="shared" si="5"/>
        <v>218.41588112736301</v>
      </c>
      <c r="AQ36" s="172"/>
      <c r="AR36" s="353"/>
      <c r="AS36" s="353"/>
      <c r="AT36" s="22" t="s">
        <v>89</v>
      </c>
      <c r="AU36" s="160">
        <v>0</v>
      </c>
      <c r="AV36" s="21" t="s">
        <v>135</v>
      </c>
      <c r="AW36" s="21" t="s">
        <v>135</v>
      </c>
      <c r="AX36" s="22" t="s">
        <v>132</v>
      </c>
      <c r="AY36" s="21" t="s">
        <v>10</v>
      </c>
      <c r="AZ36" s="149" t="s">
        <v>10</v>
      </c>
      <c r="BA36" s="18" t="s">
        <v>10</v>
      </c>
      <c r="BB36" s="3" t="s">
        <v>334</v>
      </c>
      <c r="BC36" s="18"/>
      <c r="BD36" s="3" t="s">
        <v>136</v>
      </c>
      <c r="BE36" s="61" t="s">
        <v>136</v>
      </c>
      <c r="BF36" s="18" t="s">
        <v>343</v>
      </c>
      <c r="BG36" s="71" t="s">
        <v>196</v>
      </c>
      <c r="BH36" s="25" t="s">
        <v>10</v>
      </c>
      <c r="BI36" s="174"/>
      <c r="BJ36" s="174"/>
      <c r="BK36" s="72" t="s">
        <v>138</v>
      </c>
      <c r="BL36" s="78" t="s">
        <v>3</v>
      </c>
      <c r="BM36" s="79"/>
    </row>
    <row r="37" spans="1:65" ht="15.6" x14ac:dyDescent="0.3">
      <c r="C37" s="43" t="s">
        <v>178</v>
      </c>
      <c r="D37" s="44" t="s">
        <v>11</v>
      </c>
      <c r="E37" s="44" t="s">
        <v>312</v>
      </c>
      <c r="F37" s="45" t="s">
        <v>73</v>
      </c>
      <c r="G37" s="44" t="s">
        <v>309</v>
      </c>
      <c r="H37" s="38" t="s">
        <v>121</v>
      </c>
      <c r="I37" s="139">
        <v>43769</v>
      </c>
      <c r="J37" s="45" t="s">
        <v>408</v>
      </c>
      <c r="K37" s="281"/>
      <c r="L37" s="48">
        <v>40117</v>
      </c>
      <c r="M37" s="40" t="s">
        <v>84</v>
      </c>
      <c r="N37" s="40">
        <v>10</v>
      </c>
      <c r="O37" s="14" t="s">
        <v>182</v>
      </c>
      <c r="P37" s="12"/>
      <c r="Q37" s="14" t="s">
        <v>362</v>
      </c>
      <c r="R37" s="12" t="s">
        <v>183</v>
      </c>
      <c r="S37" s="14" t="s">
        <v>184</v>
      </c>
      <c r="T37" s="12"/>
      <c r="U37" s="14" t="s">
        <v>358</v>
      </c>
      <c r="V37" s="12"/>
      <c r="W37" s="41" t="s">
        <v>14</v>
      </c>
      <c r="Y37" s="145">
        <v>1.7</v>
      </c>
      <c r="Z37" s="12" t="s">
        <v>278</v>
      </c>
      <c r="AA37" s="14" t="s">
        <v>6</v>
      </c>
      <c r="AB37" s="12">
        <v>1</v>
      </c>
      <c r="AC37" s="14"/>
      <c r="AD37" s="52">
        <v>43769</v>
      </c>
      <c r="AE37" s="1" t="s">
        <v>88</v>
      </c>
      <c r="AF37" s="5"/>
      <c r="AG37" s="1"/>
      <c r="AI37" s="111">
        <v>1500</v>
      </c>
      <c r="AJ37" s="5">
        <v>878</v>
      </c>
      <c r="AK37" s="118">
        <v>766</v>
      </c>
      <c r="AL37" s="5">
        <v>1061.6279631431532</v>
      </c>
      <c r="AM37" s="5">
        <v>1001.359229450435</v>
      </c>
      <c r="AN37" s="5">
        <v>645.61792245475328</v>
      </c>
      <c r="AO37" s="5"/>
      <c r="AP37" s="171">
        <f>AL38</f>
        <v>550.09924067380837</v>
      </c>
      <c r="AQ37" s="172">
        <f>MIN(AM38:AN38)</f>
        <v>513.92184436102752</v>
      </c>
      <c r="AR37" s="353"/>
      <c r="AS37" s="353"/>
      <c r="AT37" s="22" t="s">
        <v>90</v>
      </c>
      <c r="AU37" s="160">
        <v>0</v>
      </c>
      <c r="AV37" s="21" t="s">
        <v>90</v>
      </c>
      <c r="AW37" s="21" t="s">
        <v>90</v>
      </c>
      <c r="AX37" s="22" t="s">
        <v>132</v>
      </c>
      <c r="AY37" s="21" t="s">
        <v>10</v>
      </c>
      <c r="AZ37" s="149" t="s">
        <v>10</v>
      </c>
      <c r="BA37" s="18" t="s">
        <v>10</v>
      </c>
      <c r="BB37" s="3" t="s">
        <v>330</v>
      </c>
      <c r="BC37" s="18"/>
      <c r="BD37" s="3" t="s">
        <v>136</v>
      </c>
      <c r="BE37" s="61" t="s">
        <v>149</v>
      </c>
      <c r="BF37" s="18" t="s">
        <v>343</v>
      </c>
      <c r="BG37" s="71" t="s">
        <v>137</v>
      </c>
      <c r="BH37" s="25" t="s">
        <v>10</v>
      </c>
      <c r="BI37" s="174"/>
      <c r="BJ37" s="174"/>
      <c r="BK37" s="72" t="s">
        <v>138</v>
      </c>
      <c r="BL37" s="78" t="s">
        <v>3</v>
      </c>
      <c r="BM37" s="79"/>
    </row>
    <row r="38" spans="1:65" ht="15.6" x14ac:dyDescent="0.3">
      <c r="C38" s="43" t="s">
        <v>179</v>
      </c>
      <c r="D38" s="44" t="s">
        <v>11</v>
      </c>
      <c r="E38" s="44" t="s">
        <v>312</v>
      </c>
      <c r="F38" s="45" t="s">
        <v>73</v>
      </c>
      <c r="G38" s="44" t="s">
        <v>309</v>
      </c>
      <c r="H38" s="38" t="s">
        <v>121</v>
      </c>
      <c r="I38" s="139">
        <v>43769</v>
      </c>
      <c r="J38" s="45" t="s">
        <v>409</v>
      </c>
      <c r="K38" s="281"/>
      <c r="L38" s="48">
        <v>40117</v>
      </c>
      <c r="M38" s="40" t="s">
        <v>84</v>
      </c>
      <c r="N38" s="40">
        <v>10</v>
      </c>
      <c r="O38" s="14" t="s">
        <v>182</v>
      </c>
      <c r="P38" s="12"/>
      <c r="Q38" s="14" t="s">
        <v>362</v>
      </c>
      <c r="R38" s="12" t="s">
        <v>183</v>
      </c>
      <c r="S38" s="14" t="s">
        <v>184</v>
      </c>
      <c r="T38" s="12"/>
      <c r="U38" s="14" t="s">
        <v>358</v>
      </c>
      <c r="V38" s="12"/>
      <c r="W38" s="41" t="s">
        <v>14</v>
      </c>
      <c r="Y38" s="145">
        <v>1.7</v>
      </c>
      <c r="Z38" s="12" t="s">
        <v>278</v>
      </c>
      <c r="AA38" s="14" t="s">
        <v>6</v>
      </c>
      <c r="AB38" s="12">
        <v>1</v>
      </c>
      <c r="AC38" s="14"/>
      <c r="AD38" s="52">
        <v>43769</v>
      </c>
      <c r="AE38" s="1" t="s">
        <v>88</v>
      </c>
      <c r="AF38" s="5"/>
      <c r="AG38" s="1"/>
      <c r="AI38" s="111">
        <v>533</v>
      </c>
      <c r="AJ38" s="5">
        <v>482</v>
      </c>
      <c r="AK38" s="118">
        <v>509</v>
      </c>
      <c r="AL38" s="5">
        <v>550.09924067380837</v>
      </c>
      <c r="AM38" s="5">
        <v>513.92184436102752</v>
      </c>
      <c r="AN38" s="5"/>
      <c r="AO38" s="5"/>
      <c r="AP38" s="171">
        <f>AL37</f>
        <v>1061.6279631431532</v>
      </c>
      <c r="AQ38" s="172">
        <f>MIN(AM37:AN37)</f>
        <v>645.61792245475328</v>
      </c>
      <c r="AR38" s="353"/>
      <c r="AS38" s="353"/>
      <c r="AT38" s="22" t="s">
        <v>90</v>
      </c>
      <c r="AU38" s="160">
        <v>0</v>
      </c>
      <c r="AV38" s="21" t="s">
        <v>90</v>
      </c>
      <c r="AW38" s="21" t="s">
        <v>90</v>
      </c>
      <c r="AX38" s="22" t="s">
        <v>132</v>
      </c>
      <c r="AY38" s="21" t="s">
        <v>10</v>
      </c>
      <c r="AZ38" s="149" t="s">
        <v>10</v>
      </c>
      <c r="BA38" s="18" t="s">
        <v>10</v>
      </c>
      <c r="BB38" s="3" t="s">
        <v>330</v>
      </c>
      <c r="BC38" s="18"/>
      <c r="BD38" s="3" t="s">
        <v>136</v>
      </c>
      <c r="BE38" s="61" t="s">
        <v>149</v>
      </c>
      <c r="BF38" s="18" t="s">
        <v>343</v>
      </c>
      <c r="BG38" s="71" t="s">
        <v>137</v>
      </c>
      <c r="BH38" s="25" t="s">
        <v>6</v>
      </c>
      <c r="BI38" s="174">
        <f>(100/AP37*AP38)-100</f>
        <v>92.988443656599316</v>
      </c>
      <c r="BJ38" s="174">
        <f>(100/AQ37*AQ38)-100</f>
        <v>25.625701561191079</v>
      </c>
      <c r="BK38" s="72" t="s">
        <v>143</v>
      </c>
      <c r="BL38" s="78" t="s">
        <v>3</v>
      </c>
      <c r="BM38" s="79"/>
    </row>
    <row r="39" spans="1:65" ht="15.6" x14ac:dyDescent="0.3">
      <c r="C39" s="43" t="s">
        <v>180</v>
      </c>
      <c r="D39" s="44" t="s">
        <v>11</v>
      </c>
      <c r="E39" s="44" t="s">
        <v>312</v>
      </c>
      <c r="F39" s="45" t="s">
        <v>73</v>
      </c>
      <c r="G39" s="44" t="s">
        <v>309</v>
      </c>
      <c r="H39" s="38" t="s">
        <v>121</v>
      </c>
      <c r="I39" s="139">
        <v>43769</v>
      </c>
      <c r="J39" s="45" t="s">
        <v>410</v>
      </c>
      <c r="K39" s="281"/>
      <c r="L39" s="48">
        <v>40117</v>
      </c>
      <c r="M39" s="40" t="s">
        <v>84</v>
      </c>
      <c r="N39" s="40">
        <v>10</v>
      </c>
      <c r="O39" s="14" t="s">
        <v>182</v>
      </c>
      <c r="P39" s="12"/>
      <c r="Q39" s="14" t="s">
        <v>362</v>
      </c>
      <c r="R39" s="12" t="s">
        <v>183</v>
      </c>
      <c r="S39" s="14" t="s">
        <v>184</v>
      </c>
      <c r="T39" s="12"/>
      <c r="U39" s="14" t="s">
        <v>358</v>
      </c>
      <c r="V39" s="12"/>
      <c r="W39" s="41" t="s">
        <v>14</v>
      </c>
      <c r="Y39" s="145">
        <v>1.7</v>
      </c>
      <c r="Z39" s="12" t="s">
        <v>278</v>
      </c>
      <c r="AA39" s="14" t="s">
        <v>6</v>
      </c>
      <c r="AB39" s="12">
        <v>2</v>
      </c>
      <c r="AC39" s="14"/>
      <c r="AD39" s="52">
        <v>43769</v>
      </c>
      <c r="AE39" s="1" t="s">
        <v>87</v>
      </c>
      <c r="AF39" s="5"/>
      <c r="AG39" s="1"/>
      <c r="AI39" s="111">
        <v>2650</v>
      </c>
      <c r="AJ39" s="5"/>
      <c r="AK39" s="118"/>
      <c r="AL39" s="5">
        <v>1404.5202089704471</v>
      </c>
      <c r="AM39" s="5"/>
      <c r="AN39" s="5"/>
      <c r="AO39" s="5"/>
      <c r="AP39" s="171">
        <f t="shared" si="5"/>
        <v>1404.5202089704471</v>
      </c>
      <c r="AQ39" s="172"/>
      <c r="AR39" s="353"/>
      <c r="AS39" s="353"/>
      <c r="AT39" s="22" t="s">
        <v>90</v>
      </c>
      <c r="AU39" s="160">
        <v>0</v>
      </c>
      <c r="AV39" s="21" t="s">
        <v>90</v>
      </c>
      <c r="AW39" s="21" t="s">
        <v>90</v>
      </c>
      <c r="AX39" s="22" t="s">
        <v>132</v>
      </c>
      <c r="AY39" s="21" t="s">
        <v>10</v>
      </c>
      <c r="AZ39" s="149" t="s">
        <v>10</v>
      </c>
      <c r="BA39" s="18" t="s">
        <v>10</v>
      </c>
      <c r="BB39" s="3" t="s">
        <v>330</v>
      </c>
      <c r="BC39" s="18"/>
      <c r="BD39" s="3" t="s">
        <v>136</v>
      </c>
      <c r="BE39" s="61" t="s">
        <v>149</v>
      </c>
      <c r="BF39" s="18" t="s">
        <v>343</v>
      </c>
      <c r="BG39" s="71" t="s">
        <v>137</v>
      </c>
      <c r="BH39" s="25" t="s">
        <v>6</v>
      </c>
      <c r="BI39" s="174">
        <f>(100/AP37*AP39)-100</f>
        <v>155.32124117278752</v>
      </c>
      <c r="BJ39" s="174"/>
      <c r="BK39" s="72" t="s">
        <v>143</v>
      </c>
      <c r="BL39" s="78" t="s">
        <v>3</v>
      </c>
      <c r="BM39" s="79"/>
    </row>
    <row r="40" spans="1:65" ht="15.6" x14ac:dyDescent="0.3">
      <c r="C40" s="43" t="s">
        <v>181</v>
      </c>
      <c r="D40" s="44" t="s">
        <v>11</v>
      </c>
      <c r="E40" s="44" t="s">
        <v>312</v>
      </c>
      <c r="F40" s="45" t="s">
        <v>73</v>
      </c>
      <c r="G40" s="44" t="s">
        <v>309</v>
      </c>
      <c r="H40" s="38" t="s">
        <v>121</v>
      </c>
      <c r="I40" s="139">
        <v>43769</v>
      </c>
      <c r="J40" s="45" t="s">
        <v>411</v>
      </c>
      <c r="K40" s="281"/>
      <c r="L40" s="48">
        <v>40117</v>
      </c>
      <c r="M40" s="40" t="s">
        <v>84</v>
      </c>
      <c r="N40" s="40">
        <v>10</v>
      </c>
      <c r="O40" s="14" t="s">
        <v>182</v>
      </c>
      <c r="P40" s="12"/>
      <c r="Q40" s="14" t="s">
        <v>362</v>
      </c>
      <c r="R40" s="12" t="s">
        <v>183</v>
      </c>
      <c r="S40" s="14" t="s">
        <v>184</v>
      </c>
      <c r="T40" s="12"/>
      <c r="U40" s="14" t="s">
        <v>358</v>
      </c>
      <c r="V40" s="12"/>
      <c r="W40" s="41" t="s">
        <v>14</v>
      </c>
      <c r="Y40" s="145">
        <v>1.7</v>
      </c>
      <c r="Z40" s="12" t="s">
        <v>278</v>
      </c>
      <c r="AA40" s="14" t="s">
        <v>6</v>
      </c>
      <c r="AB40" s="12">
        <v>2</v>
      </c>
      <c r="AC40" s="14"/>
      <c r="AD40" s="52">
        <v>43769</v>
      </c>
      <c r="AE40" s="1" t="s">
        <v>87</v>
      </c>
      <c r="AF40" s="5"/>
      <c r="AG40" s="1"/>
      <c r="AI40" s="111">
        <v>878</v>
      </c>
      <c r="AJ40" s="5"/>
      <c r="AK40" s="118"/>
      <c r="AL40" s="5">
        <v>808.53332483855968</v>
      </c>
      <c r="AM40" s="5"/>
      <c r="AN40" s="5"/>
      <c r="AO40" s="5"/>
      <c r="AP40" s="171">
        <f t="shared" si="5"/>
        <v>808.53332483855968</v>
      </c>
      <c r="AQ40" s="172"/>
      <c r="AR40" s="353"/>
      <c r="AS40" s="353"/>
      <c r="AT40" s="22" t="s">
        <v>90</v>
      </c>
      <c r="AU40" s="160">
        <v>0</v>
      </c>
      <c r="AV40" s="21" t="s">
        <v>90</v>
      </c>
      <c r="AW40" s="21" t="s">
        <v>90</v>
      </c>
      <c r="AX40" s="22" t="s">
        <v>132</v>
      </c>
      <c r="AY40" s="21" t="s">
        <v>10</v>
      </c>
      <c r="AZ40" s="149" t="s">
        <v>10</v>
      </c>
      <c r="BA40" s="18" t="s">
        <v>10</v>
      </c>
      <c r="BB40" s="3" t="s">
        <v>330</v>
      </c>
      <c r="BC40" s="18"/>
      <c r="BD40" s="3" t="s">
        <v>136</v>
      </c>
      <c r="BE40" s="61" t="s">
        <v>149</v>
      </c>
      <c r="BF40" s="18" t="s">
        <v>343</v>
      </c>
      <c r="BG40" s="71" t="s">
        <v>137</v>
      </c>
      <c r="BH40" s="25" t="s">
        <v>10</v>
      </c>
      <c r="BI40" s="174">
        <f>(100/AP37*AP40)-100</f>
        <v>46.979538428047874</v>
      </c>
      <c r="BJ40" s="174"/>
      <c r="BK40" s="72" t="s">
        <v>138</v>
      </c>
      <c r="BL40" s="78" t="s">
        <v>3</v>
      </c>
      <c r="BM40" s="79"/>
    </row>
    <row r="41" spans="1:65" ht="15.6" x14ac:dyDescent="0.3">
      <c r="C41" s="43" t="s">
        <v>162</v>
      </c>
      <c r="D41" s="44" t="s">
        <v>36</v>
      </c>
      <c r="E41" s="44" t="s">
        <v>313</v>
      </c>
      <c r="F41" s="45" t="s">
        <v>74</v>
      </c>
      <c r="G41" s="44" t="s">
        <v>310</v>
      </c>
      <c r="H41" s="38" t="s">
        <v>121</v>
      </c>
      <c r="I41" s="139">
        <v>43791</v>
      </c>
      <c r="J41" s="45" t="s">
        <v>412</v>
      </c>
      <c r="K41" s="281"/>
      <c r="L41" s="49">
        <v>2009</v>
      </c>
      <c r="M41" s="40" t="s">
        <v>439</v>
      </c>
      <c r="N41" s="47">
        <v>10</v>
      </c>
      <c r="O41" s="14" t="s">
        <v>166</v>
      </c>
      <c r="P41" s="12" t="s">
        <v>6</v>
      </c>
      <c r="Q41" s="14" t="s">
        <v>168</v>
      </c>
      <c r="R41" s="12" t="s">
        <v>169</v>
      </c>
      <c r="S41" s="35" t="s">
        <v>170</v>
      </c>
      <c r="T41" s="12" t="s">
        <v>159</v>
      </c>
      <c r="U41" s="14" t="s">
        <v>171</v>
      </c>
      <c r="V41" s="12" t="s">
        <v>141</v>
      </c>
      <c r="W41" s="41" t="s">
        <v>22</v>
      </c>
      <c r="Y41" s="145">
        <v>6.5</v>
      </c>
      <c r="Z41" s="12" t="s">
        <v>274</v>
      </c>
      <c r="AA41" s="14" t="s">
        <v>6</v>
      </c>
      <c r="AB41" s="12">
        <v>2</v>
      </c>
      <c r="AC41" s="14" t="s">
        <v>174</v>
      </c>
      <c r="AD41" s="52">
        <v>43791</v>
      </c>
      <c r="AE41" s="1" t="s">
        <v>88</v>
      </c>
      <c r="AF41" s="5"/>
      <c r="AG41" s="1"/>
      <c r="AI41" s="111">
        <v>60</v>
      </c>
      <c r="AJ41" s="5"/>
      <c r="AK41" s="118"/>
      <c r="AL41" s="5">
        <v>55.043108290911363</v>
      </c>
      <c r="AM41" s="5"/>
      <c r="AN41" s="5"/>
      <c r="AO41" s="5"/>
      <c r="AP41" s="171">
        <f t="shared" si="5"/>
        <v>55.043108290911363</v>
      </c>
      <c r="AQ41" s="172"/>
      <c r="AR41" s="353"/>
      <c r="AS41" s="353"/>
      <c r="AT41" s="22" t="s">
        <v>91</v>
      </c>
      <c r="AU41" s="161">
        <v>5</v>
      </c>
      <c r="AV41" s="21" t="s">
        <v>135</v>
      </c>
      <c r="AW41" s="21" t="s">
        <v>135</v>
      </c>
      <c r="AX41" s="22" t="s">
        <v>132</v>
      </c>
      <c r="AY41" s="21" t="s">
        <v>10</v>
      </c>
      <c r="AZ41" s="149" t="s">
        <v>10</v>
      </c>
      <c r="BA41" s="18" t="s">
        <v>10</v>
      </c>
      <c r="BB41" s="3" t="s">
        <v>332</v>
      </c>
      <c r="BC41" s="18"/>
      <c r="BD41" s="3" t="s">
        <v>136</v>
      </c>
      <c r="BE41" s="61" t="s">
        <v>149</v>
      </c>
      <c r="BF41" s="18" t="s">
        <v>348</v>
      </c>
      <c r="BG41" s="71" t="s">
        <v>175</v>
      </c>
      <c r="BH41" s="25" t="s">
        <v>10</v>
      </c>
      <c r="BI41" s="174"/>
      <c r="BJ41" s="174"/>
      <c r="BK41" s="72" t="s">
        <v>138</v>
      </c>
      <c r="BL41" s="78" t="s">
        <v>3</v>
      </c>
      <c r="BM41" s="79"/>
    </row>
    <row r="42" spans="1:65" ht="15.6" x14ac:dyDescent="0.3">
      <c r="C42" s="43" t="s">
        <v>163</v>
      </c>
      <c r="D42" s="44" t="s">
        <v>36</v>
      </c>
      <c r="E42" s="44" t="s">
        <v>313</v>
      </c>
      <c r="F42" s="45" t="s">
        <v>74</v>
      </c>
      <c r="G42" s="44" t="s">
        <v>310</v>
      </c>
      <c r="H42" s="38" t="s">
        <v>121</v>
      </c>
      <c r="I42" s="139">
        <v>43791</v>
      </c>
      <c r="J42" s="45" t="s">
        <v>413</v>
      </c>
      <c r="K42" s="281"/>
      <c r="L42" s="49">
        <v>2009</v>
      </c>
      <c r="M42" s="40" t="s">
        <v>439</v>
      </c>
      <c r="N42" s="40">
        <v>10</v>
      </c>
      <c r="O42" s="14" t="s">
        <v>166</v>
      </c>
      <c r="P42" s="12" t="s">
        <v>6</v>
      </c>
      <c r="Q42" s="14" t="s">
        <v>168</v>
      </c>
      <c r="R42" s="12" t="s">
        <v>169</v>
      </c>
      <c r="S42" s="35" t="s">
        <v>170</v>
      </c>
      <c r="T42" s="12" t="s">
        <v>159</v>
      </c>
      <c r="U42" s="14" t="s">
        <v>171</v>
      </c>
      <c r="V42" s="12" t="s">
        <v>141</v>
      </c>
      <c r="W42" s="41" t="s">
        <v>22</v>
      </c>
      <c r="Y42" s="145">
        <v>6.5</v>
      </c>
      <c r="Z42" s="12" t="s">
        <v>274</v>
      </c>
      <c r="AA42" s="14" t="s">
        <v>6</v>
      </c>
      <c r="AB42" s="12">
        <v>2</v>
      </c>
      <c r="AC42" s="14" t="s">
        <v>174</v>
      </c>
      <c r="AD42" s="52">
        <v>43791</v>
      </c>
      <c r="AE42" s="1" t="s">
        <v>88</v>
      </c>
      <c r="AF42" s="5"/>
      <c r="AG42" s="1"/>
      <c r="AI42" s="111">
        <v>750</v>
      </c>
      <c r="AJ42" s="5">
        <v>525</v>
      </c>
      <c r="AK42" s="118">
        <v>400</v>
      </c>
      <c r="AL42" s="5">
        <v>517.08050560652657</v>
      </c>
      <c r="AM42" s="5">
        <v>361.80108229079053</v>
      </c>
      <c r="AN42" s="5">
        <v>315.17572893245745</v>
      </c>
      <c r="AO42" s="5"/>
      <c r="AP42" s="171">
        <f t="shared" si="5"/>
        <v>517.08050560652657</v>
      </c>
      <c r="AQ42" s="172">
        <f t="shared" si="2"/>
        <v>315.17572893245745</v>
      </c>
      <c r="AR42" s="353"/>
      <c r="AS42" s="353"/>
      <c r="AT42" s="22" t="s">
        <v>91</v>
      </c>
      <c r="AU42" s="161">
        <v>5</v>
      </c>
      <c r="AV42" s="21" t="s">
        <v>135</v>
      </c>
      <c r="AW42" s="21" t="s">
        <v>135</v>
      </c>
      <c r="AX42" s="22" t="s">
        <v>132</v>
      </c>
      <c r="AY42" s="21" t="s">
        <v>10</v>
      </c>
      <c r="AZ42" s="149" t="s">
        <v>10</v>
      </c>
      <c r="BA42" s="18" t="s">
        <v>10</v>
      </c>
      <c r="BB42" s="3" t="s">
        <v>332</v>
      </c>
      <c r="BC42" s="18"/>
      <c r="BD42" s="3" t="s">
        <v>136</v>
      </c>
      <c r="BE42" s="61" t="s">
        <v>149</v>
      </c>
      <c r="BF42" s="18" t="s">
        <v>348</v>
      </c>
      <c r="BG42" s="71" t="s">
        <v>175</v>
      </c>
      <c r="BH42" s="25" t="s">
        <v>6</v>
      </c>
      <c r="BI42" s="174">
        <f>(100/AP41*AP42)-100</f>
        <v>839.41007632358981</v>
      </c>
      <c r="BJ42" s="174"/>
      <c r="BK42" s="72" t="s">
        <v>143</v>
      </c>
      <c r="BL42" s="78" t="s">
        <v>3</v>
      </c>
      <c r="BM42" s="79"/>
    </row>
    <row r="43" spans="1:65" ht="15.6" x14ac:dyDescent="0.3">
      <c r="C43" s="43" t="s">
        <v>164</v>
      </c>
      <c r="D43" s="44" t="s">
        <v>36</v>
      </c>
      <c r="E43" s="44" t="s">
        <v>314</v>
      </c>
      <c r="F43" s="45" t="s">
        <v>75</v>
      </c>
      <c r="G43" s="44" t="s">
        <v>311</v>
      </c>
      <c r="H43" s="38" t="s">
        <v>121</v>
      </c>
      <c r="I43" s="139">
        <v>43791</v>
      </c>
      <c r="J43" s="45" t="s">
        <v>414</v>
      </c>
      <c r="K43" s="281"/>
      <c r="L43" s="49">
        <v>2009</v>
      </c>
      <c r="M43" s="40" t="s">
        <v>439</v>
      </c>
      <c r="N43" s="40">
        <v>10</v>
      </c>
      <c r="O43" s="14" t="s">
        <v>166</v>
      </c>
      <c r="P43" s="12" t="s">
        <v>6</v>
      </c>
      <c r="Q43" s="14" t="s">
        <v>168</v>
      </c>
      <c r="R43" s="12" t="s">
        <v>169</v>
      </c>
      <c r="S43" s="35" t="s">
        <v>170</v>
      </c>
      <c r="T43" s="12" t="s">
        <v>159</v>
      </c>
      <c r="U43" s="14" t="s">
        <v>171</v>
      </c>
      <c r="V43" s="12" t="s">
        <v>141</v>
      </c>
      <c r="W43" s="41" t="s">
        <v>22</v>
      </c>
      <c r="Y43" s="145">
        <v>16.899999999999999</v>
      </c>
      <c r="Z43" s="12" t="s">
        <v>172</v>
      </c>
      <c r="AA43" s="14" t="s">
        <v>6</v>
      </c>
      <c r="AB43" s="12">
        <v>1</v>
      </c>
      <c r="AC43" s="14" t="s">
        <v>174</v>
      </c>
      <c r="AD43" s="52">
        <v>43791</v>
      </c>
      <c r="AE43" s="1" t="s">
        <v>87</v>
      </c>
      <c r="AF43" s="5"/>
      <c r="AG43" s="1"/>
      <c r="AI43" s="111">
        <v>60</v>
      </c>
      <c r="AJ43" s="5"/>
      <c r="AK43" s="118"/>
      <c r="AL43" s="5">
        <v>61.058096810152172</v>
      </c>
      <c r="AM43" s="5"/>
      <c r="AN43" s="5"/>
      <c r="AO43" s="5"/>
      <c r="AP43" s="171">
        <f t="shared" si="5"/>
        <v>61.058096810152172</v>
      </c>
      <c r="AQ43" s="172"/>
      <c r="AR43" s="353"/>
      <c r="AS43" s="353"/>
      <c r="AT43" s="22" t="s">
        <v>89</v>
      </c>
      <c r="AU43" s="160">
        <v>0.1</v>
      </c>
      <c r="AV43" s="21" t="s">
        <v>173</v>
      </c>
      <c r="AW43" s="21" t="s">
        <v>173</v>
      </c>
      <c r="AX43" s="22" t="s">
        <v>132</v>
      </c>
      <c r="AY43" s="21" t="s">
        <v>10</v>
      </c>
      <c r="AZ43" s="149" t="s">
        <v>10</v>
      </c>
      <c r="BA43" s="18" t="s">
        <v>10</v>
      </c>
      <c r="BB43" s="3" t="s">
        <v>332</v>
      </c>
      <c r="BC43" s="18"/>
      <c r="BD43" s="3" t="s">
        <v>136</v>
      </c>
      <c r="BE43" s="61" t="s">
        <v>136</v>
      </c>
      <c r="BF43" s="18" t="s">
        <v>348</v>
      </c>
      <c r="BG43" s="71" t="s">
        <v>175</v>
      </c>
      <c r="BH43" s="25" t="s">
        <v>10</v>
      </c>
      <c r="BI43" s="174"/>
      <c r="BJ43" s="174"/>
      <c r="BK43" s="72" t="s">
        <v>138</v>
      </c>
      <c r="BL43" s="78" t="s">
        <v>3</v>
      </c>
      <c r="BM43" s="79"/>
    </row>
    <row r="44" spans="1:65" ht="15.6" x14ac:dyDescent="0.3">
      <c r="C44" s="43" t="s">
        <v>165</v>
      </c>
      <c r="D44" s="44" t="s">
        <v>36</v>
      </c>
      <c r="E44" s="44" t="s">
        <v>314</v>
      </c>
      <c r="F44" s="45" t="s">
        <v>75</v>
      </c>
      <c r="G44" s="44" t="s">
        <v>311</v>
      </c>
      <c r="H44" s="38" t="s">
        <v>121</v>
      </c>
      <c r="I44" s="139">
        <v>43791</v>
      </c>
      <c r="J44" s="45" t="s">
        <v>415</v>
      </c>
      <c r="K44" s="281"/>
      <c r="L44" s="49">
        <v>2009</v>
      </c>
      <c r="M44" s="40" t="s">
        <v>439</v>
      </c>
      <c r="N44" s="40">
        <v>10</v>
      </c>
      <c r="O44" s="14" t="s">
        <v>166</v>
      </c>
      <c r="P44" s="12" t="s">
        <v>167</v>
      </c>
      <c r="Q44" s="14" t="s">
        <v>168</v>
      </c>
      <c r="R44" s="12" t="s">
        <v>169</v>
      </c>
      <c r="S44" s="35" t="s">
        <v>170</v>
      </c>
      <c r="T44" s="12" t="s">
        <v>159</v>
      </c>
      <c r="U44" s="14" t="s">
        <v>171</v>
      </c>
      <c r="V44" s="12" t="s">
        <v>141</v>
      </c>
      <c r="W44" s="41" t="s">
        <v>22</v>
      </c>
      <c r="Y44" s="145">
        <v>16.899999999999999</v>
      </c>
      <c r="Z44" s="12" t="s">
        <v>172</v>
      </c>
      <c r="AA44" s="14" t="s">
        <v>6</v>
      </c>
      <c r="AB44" s="12">
        <v>1</v>
      </c>
      <c r="AC44" s="14" t="s">
        <v>174</v>
      </c>
      <c r="AD44" s="52">
        <v>43791</v>
      </c>
      <c r="AE44" s="1" t="s">
        <v>87</v>
      </c>
      <c r="AF44" s="5"/>
      <c r="AG44" s="1"/>
      <c r="AI44" s="111">
        <v>477</v>
      </c>
      <c r="AJ44" s="5">
        <v>303.5</v>
      </c>
      <c r="AK44" s="118"/>
      <c r="AL44" s="5">
        <v>365.90748505117091</v>
      </c>
      <c r="AM44" s="5">
        <v>234.03428061302029</v>
      </c>
      <c r="AN44" s="5"/>
      <c r="AO44" s="5"/>
      <c r="AP44" s="171">
        <f t="shared" si="5"/>
        <v>365.90748505117091</v>
      </c>
      <c r="AQ44" s="172">
        <f t="shared" si="2"/>
        <v>234.03428061302029</v>
      </c>
      <c r="AR44" s="353"/>
      <c r="AS44" s="353"/>
      <c r="AT44" s="22" t="s">
        <v>89</v>
      </c>
      <c r="AU44" s="160">
        <v>0.1</v>
      </c>
      <c r="AV44" s="21" t="s">
        <v>173</v>
      </c>
      <c r="AW44" s="21" t="s">
        <v>173</v>
      </c>
      <c r="AX44" s="22" t="s">
        <v>132</v>
      </c>
      <c r="AY44" s="21" t="s">
        <v>10</v>
      </c>
      <c r="AZ44" s="149" t="s">
        <v>10</v>
      </c>
      <c r="BA44" s="18" t="s">
        <v>10</v>
      </c>
      <c r="BB44" s="3" t="s">
        <v>332</v>
      </c>
      <c r="BC44" s="18"/>
      <c r="BD44" s="3" t="s">
        <v>136</v>
      </c>
      <c r="BE44" s="61" t="s">
        <v>136</v>
      </c>
      <c r="BF44" s="18" t="s">
        <v>348</v>
      </c>
      <c r="BG44" s="71" t="s">
        <v>175</v>
      </c>
      <c r="BH44" s="25" t="s">
        <v>6</v>
      </c>
      <c r="BI44" s="174">
        <f>(100/AP43*AP44)-100</f>
        <v>499.27758015269683</v>
      </c>
      <c r="BJ44" s="174"/>
      <c r="BK44" s="72" t="s">
        <v>143</v>
      </c>
      <c r="BL44" s="78" t="s">
        <v>3</v>
      </c>
      <c r="BM44" s="79"/>
    </row>
    <row r="45" spans="1:65" ht="15.6" x14ac:dyDescent="0.3">
      <c r="C45" s="43" t="s">
        <v>188</v>
      </c>
      <c r="D45" s="44" t="s">
        <v>69</v>
      </c>
      <c r="E45" s="44" t="s">
        <v>308</v>
      </c>
      <c r="F45" s="45" t="s">
        <v>72</v>
      </c>
      <c r="G45" s="44" t="s">
        <v>307</v>
      </c>
      <c r="H45" s="38" t="s">
        <v>121</v>
      </c>
      <c r="I45" s="139">
        <v>43798</v>
      </c>
      <c r="J45" s="45" t="s">
        <v>416</v>
      </c>
      <c r="K45" s="281"/>
      <c r="L45" s="48">
        <v>43713</v>
      </c>
      <c r="M45" s="40" t="s">
        <v>441</v>
      </c>
      <c r="N45" s="40">
        <v>0.25</v>
      </c>
      <c r="O45" s="14" t="s">
        <v>192</v>
      </c>
      <c r="P45" s="12" t="s">
        <v>6</v>
      </c>
      <c r="Q45" s="14" t="s">
        <v>361</v>
      </c>
      <c r="R45" s="12" t="s">
        <v>132</v>
      </c>
      <c r="S45" s="35" t="s">
        <v>193</v>
      </c>
      <c r="T45" s="12" t="s">
        <v>194</v>
      </c>
      <c r="U45" s="14" t="s">
        <v>195</v>
      </c>
      <c r="V45" s="12" t="s">
        <v>141</v>
      </c>
      <c r="W45" s="41" t="s">
        <v>22</v>
      </c>
      <c r="Y45" s="12">
        <v>24.3</v>
      </c>
      <c r="Z45" s="153" t="s">
        <v>172</v>
      </c>
      <c r="AA45" s="14" t="s">
        <v>6</v>
      </c>
      <c r="AB45" s="12">
        <v>1</v>
      </c>
      <c r="AC45" s="14"/>
      <c r="AD45" s="52">
        <v>43798</v>
      </c>
      <c r="AE45" s="1" t="s">
        <v>88</v>
      </c>
      <c r="AF45" s="5"/>
      <c r="AG45" s="1"/>
      <c r="AI45" s="111">
        <v>883</v>
      </c>
      <c r="AJ45" s="5">
        <v>645</v>
      </c>
      <c r="AK45" s="118">
        <v>596</v>
      </c>
      <c r="AL45" s="5">
        <v>672.09041060146308</v>
      </c>
      <c r="AM45" s="5">
        <v>697.64739449540173</v>
      </c>
      <c r="AN45" s="5">
        <v>642.13492925588423</v>
      </c>
      <c r="AO45" s="5"/>
      <c r="AP45" s="171">
        <f t="shared" si="5"/>
        <v>672.09041060146308</v>
      </c>
      <c r="AQ45" s="172">
        <f t="shared" si="2"/>
        <v>642.13492925588423</v>
      </c>
      <c r="AR45" s="353"/>
      <c r="AS45" s="353"/>
      <c r="AT45" s="22" t="s">
        <v>89</v>
      </c>
      <c r="AU45" s="160">
        <v>0</v>
      </c>
      <c r="AV45" s="21" t="s">
        <v>135</v>
      </c>
      <c r="AW45" s="21" t="s">
        <v>135</v>
      </c>
      <c r="AX45" s="22" t="s">
        <v>132</v>
      </c>
      <c r="AY45" s="21" t="s">
        <v>10</v>
      </c>
      <c r="AZ45" s="149" t="s">
        <v>10</v>
      </c>
      <c r="BA45" s="18" t="s">
        <v>10</v>
      </c>
      <c r="BB45" s="3" t="s">
        <v>334</v>
      </c>
      <c r="BC45" s="18"/>
      <c r="BD45" s="3" t="s">
        <v>136</v>
      </c>
      <c r="BE45" s="61" t="s">
        <v>136</v>
      </c>
      <c r="BF45" s="18" t="s">
        <v>343</v>
      </c>
      <c r="BG45" s="71" t="s">
        <v>196</v>
      </c>
      <c r="BH45" s="25" t="s">
        <v>10</v>
      </c>
      <c r="BI45" s="174"/>
      <c r="BJ45" s="174"/>
      <c r="BK45" s="72" t="s">
        <v>138</v>
      </c>
      <c r="BL45" s="78" t="s">
        <v>3</v>
      </c>
      <c r="BM45" s="79"/>
    </row>
    <row r="46" spans="1:65" ht="15.6" x14ac:dyDescent="0.3">
      <c r="C46" s="43" t="s">
        <v>197</v>
      </c>
      <c r="D46" s="44" t="s">
        <v>69</v>
      </c>
      <c r="E46" s="44" t="s">
        <v>308</v>
      </c>
      <c r="F46" s="45" t="s">
        <v>72</v>
      </c>
      <c r="G46" s="44" t="s">
        <v>307</v>
      </c>
      <c r="H46" s="38" t="s">
        <v>121</v>
      </c>
      <c r="I46" s="139">
        <v>43798</v>
      </c>
      <c r="J46" s="45" t="s">
        <v>417</v>
      </c>
      <c r="K46" s="281"/>
      <c r="L46" s="48">
        <v>43713</v>
      </c>
      <c r="M46" s="40" t="s">
        <v>442</v>
      </c>
      <c r="N46" s="40">
        <v>0.25</v>
      </c>
      <c r="O46" s="14" t="s">
        <v>207</v>
      </c>
      <c r="P46" s="12" t="s">
        <v>6</v>
      </c>
      <c r="Q46" s="14" t="s">
        <v>361</v>
      </c>
      <c r="R46" s="12" t="s">
        <v>132</v>
      </c>
      <c r="S46" s="14" t="s">
        <v>193</v>
      </c>
      <c r="T46" s="12" t="s">
        <v>194</v>
      </c>
      <c r="U46" s="14" t="s">
        <v>218</v>
      </c>
      <c r="V46" s="12" t="s">
        <v>141</v>
      </c>
      <c r="W46" s="41" t="s">
        <v>22</v>
      </c>
      <c r="Y46" s="12">
        <v>24.3</v>
      </c>
      <c r="Z46" s="153" t="s">
        <v>172</v>
      </c>
      <c r="AA46" s="14" t="s">
        <v>6</v>
      </c>
      <c r="AB46" s="12">
        <v>1</v>
      </c>
      <c r="AC46" s="14"/>
      <c r="AD46" s="52">
        <v>43798</v>
      </c>
      <c r="AE46" s="1" t="s">
        <v>88</v>
      </c>
      <c r="AF46" s="5"/>
      <c r="AG46" s="1"/>
      <c r="AI46" s="111">
        <v>1051</v>
      </c>
      <c r="AJ46" s="5">
        <v>761</v>
      </c>
      <c r="AK46" s="118">
        <v>715</v>
      </c>
      <c r="AL46" s="5">
        <v>1003.911344648327</v>
      </c>
      <c r="AM46" s="5">
        <v>762.78228695211692</v>
      </c>
      <c r="AN46" s="5">
        <v>824.0832510024062</v>
      </c>
      <c r="AO46" s="5"/>
      <c r="AP46" s="171">
        <f t="shared" si="5"/>
        <v>1003.911344648327</v>
      </c>
      <c r="AQ46" s="172">
        <f>MIN(AM46:AN46)</f>
        <v>762.78228695211692</v>
      </c>
      <c r="AR46" s="353"/>
      <c r="AS46" s="353"/>
      <c r="AT46" s="22" t="s">
        <v>89</v>
      </c>
      <c r="AU46" s="160">
        <v>0</v>
      </c>
      <c r="AV46" s="21" t="s">
        <v>135</v>
      </c>
      <c r="AW46" s="21" t="s">
        <v>135</v>
      </c>
      <c r="AX46" s="22" t="s">
        <v>132</v>
      </c>
      <c r="AY46" s="21" t="s">
        <v>10</v>
      </c>
      <c r="AZ46" s="149" t="s">
        <v>10</v>
      </c>
      <c r="BA46" s="18" t="s">
        <v>10</v>
      </c>
      <c r="BB46" s="3" t="s">
        <v>334</v>
      </c>
      <c r="BC46" s="18"/>
      <c r="BD46" s="3" t="s">
        <v>136</v>
      </c>
      <c r="BE46" s="61" t="s">
        <v>136</v>
      </c>
      <c r="BF46" s="18" t="s">
        <v>343</v>
      </c>
      <c r="BG46" s="71" t="s">
        <v>196</v>
      </c>
      <c r="BH46" s="25" t="s">
        <v>10</v>
      </c>
      <c r="BI46" s="174"/>
      <c r="BJ46" s="174"/>
      <c r="BK46" s="72" t="s">
        <v>138</v>
      </c>
      <c r="BL46" s="78" t="s">
        <v>3</v>
      </c>
      <c r="BM46" s="79"/>
    </row>
    <row r="47" spans="1:65" ht="15.6" x14ac:dyDescent="0.3">
      <c r="C47" s="43" t="s">
        <v>201</v>
      </c>
      <c r="D47" s="44" t="s">
        <v>69</v>
      </c>
      <c r="E47" s="44" t="s">
        <v>308</v>
      </c>
      <c r="F47" s="45" t="s">
        <v>72</v>
      </c>
      <c r="G47" s="44" t="s">
        <v>307</v>
      </c>
      <c r="H47" s="38" t="s">
        <v>121</v>
      </c>
      <c r="I47" s="139">
        <v>43798</v>
      </c>
      <c r="J47" s="45" t="s">
        <v>418</v>
      </c>
      <c r="K47" s="281"/>
      <c r="L47" s="48">
        <v>43713</v>
      </c>
      <c r="M47" s="40" t="s">
        <v>444</v>
      </c>
      <c r="N47" s="40">
        <v>0.25</v>
      </c>
      <c r="O47" s="14" t="s">
        <v>131</v>
      </c>
      <c r="P47" s="12" t="s">
        <v>6</v>
      </c>
      <c r="Q47" s="14" t="s">
        <v>361</v>
      </c>
      <c r="R47" s="12" t="s">
        <v>132</v>
      </c>
      <c r="S47" s="14" t="s">
        <v>357</v>
      </c>
      <c r="T47" s="12" t="s">
        <v>194</v>
      </c>
      <c r="U47" s="14" t="s">
        <v>355</v>
      </c>
      <c r="V47" s="12" t="s">
        <v>141</v>
      </c>
      <c r="W47" s="41" t="s">
        <v>22</v>
      </c>
      <c r="Y47" s="12">
        <v>24.3</v>
      </c>
      <c r="Z47" s="153" t="s">
        <v>172</v>
      </c>
      <c r="AA47" s="14" t="s">
        <v>6</v>
      </c>
      <c r="AB47" s="12">
        <v>1</v>
      </c>
      <c r="AC47" s="14"/>
      <c r="AD47" s="52">
        <v>43798</v>
      </c>
      <c r="AE47" s="1" t="s">
        <v>88</v>
      </c>
      <c r="AF47" s="5"/>
      <c r="AG47" s="1"/>
      <c r="AI47" s="111">
        <v>120</v>
      </c>
      <c r="AJ47" s="5"/>
      <c r="AK47" s="118"/>
      <c r="AL47" s="5">
        <v>178.8662532648992</v>
      </c>
      <c r="AM47" s="5"/>
      <c r="AN47" s="5"/>
      <c r="AO47" s="5"/>
      <c r="AP47" s="171">
        <f t="shared" si="5"/>
        <v>178.8662532648992</v>
      </c>
      <c r="AQ47" s="172"/>
      <c r="AR47" s="353"/>
      <c r="AS47" s="353"/>
      <c r="AT47" s="22" t="s">
        <v>89</v>
      </c>
      <c r="AU47" s="160">
        <v>0</v>
      </c>
      <c r="AV47" s="21" t="s">
        <v>135</v>
      </c>
      <c r="AW47" s="21" t="s">
        <v>135</v>
      </c>
      <c r="AX47" s="22" t="s">
        <v>132</v>
      </c>
      <c r="AY47" s="21" t="s">
        <v>10</v>
      </c>
      <c r="AZ47" s="149" t="s">
        <v>10</v>
      </c>
      <c r="BA47" s="18" t="s">
        <v>10</v>
      </c>
      <c r="BB47" s="3" t="s">
        <v>334</v>
      </c>
      <c r="BC47" s="18"/>
      <c r="BD47" s="3" t="s">
        <v>136</v>
      </c>
      <c r="BE47" s="61" t="s">
        <v>136</v>
      </c>
      <c r="BF47" s="18" t="s">
        <v>343</v>
      </c>
      <c r="BG47" s="71" t="s">
        <v>196</v>
      </c>
      <c r="BH47" s="25" t="s">
        <v>10</v>
      </c>
      <c r="BI47" s="174"/>
      <c r="BJ47" s="174"/>
      <c r="BK47" s="72" t="s">
        <v>138</v>
      </c>
      <c r="BL47" s="78" t="s">
        <v>3</v>
      </c>
      <c r="BM47" s="79"/>
    </row>
    <row r="48" spans="1:65" ht="15.6" x14ac:dyDescent="0.3">
      <c r="C48" s="43" t="s">
        <v>189</v>
      </c>
      <c r="D48" s="44" t="s">
        <v>69</v>
      </c>
      <c r="E48" s="44" t="s">
        <v>308</v>
      </c>
      <c r="F48" s="45" t="s">
        <v>72</v>
      </c>
      <c r="G48" s="44" t="s">
        <v>307</v>
      </c>
      <c r="H48" s="38" t="s">
        <v>121</v>
      </c>
      <c r="I48" s="139">
        <v>43798</v>
      </c>
      <c r="J48" s="45" t="s">
        <v>211</v>
      </c>
      <c r="K48" s="281"/>
      <c r="L48" s="48">
        <v>43713</v>
      </c>
      <c r="M48" s="40" t="s">
        <v>441</v>
      </c>
      <c r="N48" s="40">
        <v>0.25</v>
      </c>
      <c r="O48" s="14" t="s">
        <v>192</v>
      </c>
      <c r="P48" s="12" t="s">
        <v>6</v>
      </c>
      <c r="Q48" s="14" t="s">
        <v>361</v>
      </c>
      <c r="R48" s="12" t="s">
        <v>132</v>
      </c>
      <c r="S48" s="35" t="s">
        <v>193</v>
      </c>
      <c r="T48" s="12" t="s">
        <v>194</v>
      </c>
      <c r="U48" s="14" t="s">
        <v>195</v>
      </c>
      <c r="V48" s="12" t="s">
        <v>141</v>
      </c>
      <c r="W48" s="41" t="s">
        <v>22</v>
      </c>
      <c r="Y48" s="12">
        <v>24.3</v>
      </c>
      <c r="Z48" s="153" t="s">
        <v>172</v>
      </c>
      <c r="AA48" s="14" t="s">
        <v>6</v>
      </c>
      <c r="AB48" s="12">
        <v>1</v>
      </c>
      <c r="AC48" s="14"/>
      <c r="AD48" s="52">
        <v>43798</v>
      </c>
      <c r="AE48" s="1" t="s">
        <v>88</v>
      </c>
      <c r="AF48" s="5"/>
      <c r="AG48" s="1"/>
      <c r="AI48" s="111">
        <v>900</v>
      </c>
      <c r="AJ48" s="5">
        <v>711</v>
      </c>
      <c r="AK48" s="118">
        <v>484</v>
      </c>
      <c r="AL48" s="5">
        <v>928.62849021407055</v>
      </c>
      <c r="AM48" s="5">
        <v>675.63205790008681</v>
      </c>
      <c r="AN48" s="5">
        <v>531.78976656471093</v>
      </c>
      <c r="AO48" s="5"/>
      <c r="AP48" s="171">
        <f t="shared" si="5"/>
        <v>928.62849021407055</v>
      </c>
      <c r="AQ48" s="172">
        <f t="shared" si="2"/>
        <v>531.78976656471093</v>
      </c>
      <c r="AR48" s="353"/>
      <c r="AS48" s="353"/>
      <c r="AT48" s="22" t="s">
        <v>89</v>
      </c>
      <c r="AU48" s="160">
        <v>0</v>
      </c>
      <c r="AV48" s="21" t="s">
        <v>135</v>
      </c>
      <c r="AW48" s="21" t="s">
        <v>135</v>
      </c>
      <c r="AX48" s="22" t="s">
        <v>132</v>
      </c>
      <c r="AY48" s="21" t="s">
        <v>10</v>
      </c>
      <c r="AZ48" s="149" t="s">
        <v>10</v>
      </c>
      <c r="BA48" s="18" t="s">
        <v>10</v>
      </c>
      <c r="BB48" s="3" t="s">
        <v>334</v>
      </c>
      <c r="BC48" s="18"/>
      <c r="BD48" s="3" t="s">
        <v>136</v>
      </c>
      <c r="BE48" s="61" t="s">
        <v>136</v>
      </c>
      <c r="BF48" s="18" t="s">
        <v>343</v>
      </c>
      <c r="BG48" s="71" t="s">
        <v>196</v>
      </c>
      <c r="BH48" s="25" t="s">
        <v>6</v>
      </c>
      <c r="BI48" s="174">
        <f>(100/AP45*AP48)-100</f>
        <v>38.170174066764019</v>
      </c>
      <c r="BJ48" s="174">
        <f>(100/AQ45*AQ48)-100</f>
        <v>-17.184108458177619</v>
      </c>
      <c r="BK48" s="72" t="s">
        <v>210</v>
      </c>
      <c r="BL48" s="78" t="s">
        <v>3</v>
      </c>
      <c r="BM48" s="79"/>
    </row>
    <row r="49" spans="1:65" ht="15.6" x14ac:dyDescent="0.3">
      <c r="C49" s="43" t="s">
        <v>198</v>
      </c>
      <c r="D49" s="44" t="s">
        <v>69</v>
      </c>
      <c r="E49" s="44" t="s">
        <v>308</v>
      </c>
      <c r="F49" s="45" t="s">
        <v>72</v>
      </c>
      <c r="G49" s="44" t="s">
        <v>307</v>
      </c>
      <c r="H49" s="38" t="s">
        <v>121</v>
      </c>
      <c r="I49" s="139">
        <v>43798</v>
      </c>
      <c r="J49" s="45" t="s">
        <v>419</v>
      </c>
      <c r="K49" s="281"/>
      <c r="L49" s="48">
        <v>43713</v>
      </c>
      <c r="M49" s="40" t="s">
        <v>442</v>
      </c>
      <c r="N49" s="40">
        <v>0.25</v>
      </c>
      <c r="O49" s="14" t="s">
        <v>207</v>
      </c>
      <c r="P49" s="12" t="s">
        <v>6</v>
      </c>
      <c r="Q49" s="14" t="s">
        <v>361</v>
      </c>
      <c r="R49" s="12" t="s">
        <v>132</v>
      </c>
      <c r="S49" s="14" t="s">
        <v>193</v>
      </c>
      <c r="T49" s="12" t="s">
        <v>194</v>
      </c>
      <c r="U49" s="14" t="s">
        <v>218</v>
      </c>
      <c r="V49" s="12" t="s">
        <v>141</v>
      </c>
      <c r="W49" s="41" t="s">
        <v>22</v>
      </c>
      <c r="Y49" s="12">
        <v>24.3</v>
      </c>
      <c r="Z49" s="153" t="s">
        <v>172</v>
      </c>
      <c r="AA49" s="14" t="s">
        <v>6</v>
      </c>
      <c r="AB49" s="12">
        <v>1</v>
      </c>
      <c r="AC49" s="14"/>
      <c r="AD49" s="52">
        <v>43798</v>
      </c>
      <c r="AE49" s="1" t="s">
        <v>87</v>
      </c>
      <c r="AF49" s="5"/>
      <c r="AG49" s="1"/>
      <c r="AI49" s="111">
        <v>835</v>
      </c>
      <c r="AJ49" s="5">
        <v>743</v>
      </c>
      <c r="AK49" s="118">
        <v>752</v>
      </c>
      <c r="AL49" s="5">
        <v>875.06107482165646</v>
      </c>
      <c r="AM49" s="5">
        <v>829.07678328238933</v>
      </c>
      <c r="AN49" s="5">
        <v>739.10751722728867</v>
      </c>
      <c r="AO49" s="5"/>
      <c r="AP49" s="171">
        <f t="shared" si="5"/>
        <v>875.06107482165646</v>
      </c>
      <c r="AQ49" s="172">
        <f t="shared" si="2"/>
        <v>739.10751722728867</v>
      </c>
      <c r="AR49" s="353"/>
      <c r="AS49" s="353"/>
      <c r="AT49" s="22" t="s">
        <v>89</v>
      </c>
      <c r="AU49" s="160">
        <v>0</v>
      </c>
      <c r="AV49" s="21" t="s">
        <v>135</v>
      </c>
      <c r="AW49" s="21" t="s">
        <v>135</v>
      </c>
      <c r="AX49" s="22" t="s">
        <v>132</v>
      </c>
      <c r="AY49" s="21" t="s">
        <v>10</v>
      </c>
      <c r="AZ49" s="149" t="s">
        <v>10</v>
      </c>
      <c r="BA49" s="18" t="s">
        <v>10</v>
      </c>
      <c r="BB49" s="3" t="s">
        <v>334</v>
      </c>
      <c r="BC49" s="18"/>
      <c r="BD49" s="3" t="s">
        <v>136</v>
      </c>
      <c r="BE49" s="61" t="s">
        <v>136</v>
      </c>
      <c r="BF49" s="18" t="s">
        <v>343</v>
      </c>
      <c r="BG49" s="71" t="s">
        <v>196</v>
      </c>
      <c r="BH49" s="25" t="s">
        <v>6</v>
      </c>
      <c r="BI49" s="174">
        <f>(100/AP46*AP49)-100</f>
        <v>-12.834825556414771</v>
      </c>
      <c r="BJ49" s="174">
        <f>(100/AQ46*AQ49)-100</f>
        <v>-3.1037387901895954</v>
      </c>
      <c r="BK49" s="72" t="s">
        <v>208</v>
      </c>
      <c r="BL49" s="78" t="s">
        <v>3</v>
      </c>
      <c r="BM49" s="79"/>
    </row>
    <row r="50" spans="1:65" ht="15.6" x14ac:dyDescent="0.3">
      <c r="C50" s="43" t="s">
        <v>190</v>
      </c>
      <c r="D50" s="44" t="s">
        <v>69</v>
      </c>
      <c r="E50" s="44" t="s">
        <v>308</v>
      </c>
      <c r="F50" s="45" t="s">
        <v>72</v>
      </c>
      <c r="G50" s="44" t="s">
        <v>307</v>
      </c>
      <c r="H50" s="38" t="s">
        <v>121</v>
      </c>
      <c r="I50" s="139">
        <v>43798</v>
      </c>
      <c r="J50" s="45" t="s">
        <v>212</v>
      </c>
      <c r="K50" s="281"/>
      <c r="L50" s="48">
        <v>43713</v>
      </c>
      <c r="M50" s="40" t="s">
        <v>441</v>
      </c>
      <c r="N50" s="40">
        <v>5</v>
      </c>
      <c r="O50" s="14" t="s">
        <v>192</v>
      </c>
      <c r="P50" s="12" t="s">
        <v>6</v>
      </c>
      <c r="Q50" s="14" t="s">
        <v>361</v>
      </c>
      <c r="R50" s="12" t="s">
        <v>132</v>
      </c>
      <c r="S50" s="35" t="s">
        <v>193</v>
      </c>
      <c r="T50" s="12" t="s">
        <v>194</v>
      </c>
      <c r="U50" s="14" t="s">
        <v>195</v>
      </c>
      <c r="V50" s="12" t="s">
        <v>141</v>
      </c>
      <c r="W50" s="41" t="s">
        <v>22</v>
      </c>
      <c r="Y50" s="12">
        <v>24.3</v>
      </c>
      <c r="Z50" s="153" t="s">
        <v>172</v>
      </c>
      <c r="AA50" s="14" t="s">
        <v>6</v>
      </c>
      <c r="AB50" s="12">
        <v>1</v>
      </c>
      <c r="AC50" s="14"/>
      <c r="AD50" s="52">
        <v>43798</v>
      </c>
      <c r="AE50" s="1" t="s">
        <v>87</v>
      </c>
      <c r="AF50" s="5"/>
      <c r="AG50" s="1"/>
      <c r="AI50" s="111">
        <v>221</v>
      </c>
      <c r="AJ50" s="5"/>
      <c r="AK50" s="118"/>
      <c r="AL50" s="5">
        <v>405.41227839725161</v>
      </c>
      <c r="AM50" s="5"/>
      <c r="AN50" s="5"/>
      <c r="AO50" s="5"/>
      <c r="AP50" s="171">
        <f t="shared" si="5"/>
        <v>405.41227839725161</v>
      </c>
      <c r="AQ50" s="172"/>
      <c r="AR50" s="353"/>
      <c r="AS50" s="353"/>
      <c r="AT50" s="22" t="s">
        <v>89</v>
      </c>
      <c r="AU50" s="160">
        <v>0</v>
      </c>
      <c r="AV50" s="21" t="s">
        <v>135</v>
      </c>
      <c r="AW50" s="21" t="s">
        <v>135</v>
      </c>
      <c r="AX50" s="22" t="s">
        <v>132</v>
      </c>
      <c r="AY50" s="21" t="s">
        <v>10</v>
      </c>
      <c r="AZ50" s="149" t="s">
        <v>10</v>
      </c>
      <c r="BA50" s="18" t="s">
        <v>10</v>
      </c>
      <c r="BB50" s="3" t="s">
        <v>334</v>
      </c>
      <c r="BC50" s="18"/>
      <c r="BD50" s="3" t="s">
        <v>136</v>
      </c>
      <c r="BE50" s="61" t="s">
        <v>136</v>
      </c>
      <c r="BF50" s="18" t="s">
        <v>343</v>
      </c>
      <c r="BG50" s="71" t="s">
        <v>196</v>
      </c>
      <c r="BH50" s="25" t="s">
        <v>10</v>
      </c>
      <c r="BI50" s="174"/>
      <c r="BJ50" s="174"/>
      <c r="BK50" s="72" t="s">
        <v>138</v>
      </c>
      <c r="BL50" s="78" t="s">
        <v>3</v>
      </c>
      <c r="BM50" s="79"/>
    </row>
    <row r="51" spans="1:65" ht="15.6" x14ac:dyDescent="0.3">
      <c r="C51" s="43" t="s">
        <v>191</v>
      </c>
      <c r="D51" s="44" t="s">
        <v>69</v>
      </c>
      <c r="E51" s="44" t="s">
        <v>308</v>
      </c>
      <c r="F51" s="45" t="s">
        <v>72</v>
      </c>
      <c r="G51" s="44" t="s">
        <v>307</v>
      </c>
      <c r="H51" s="38" t="s">
        <v>121</v>
      </c>
      <c r="I51" s="139">
        <v>43798</v>
      </c>
      <c r="J51" s="45" t="s">
        <v>213</v>
      </c>
      <c r="K51" s="281"/>
      <c r="L51" s="48">
        <v>43713</v>
      </c>
      <c r="M51" s="40" t="s">
        <v>441</v>
      </c>
      <c r="N51" s="40">
        <v>5</v>
      </c>
      <c r="O51" s="14" t="s">
        <v>192</v>
      </c>
      <c r="P51" s="12" t="s">
        <v>6</v>
      </c>
      <c r="Q51" s="14" t="s">
        <v>361</v>
      </c>
      <c r="R51" s="12" t="s">
        <v>132</v>
      </c>
      <c r="S51" s="35" t="s">
        <v>193</v>
      </c>
      <c r="T51" s="12" t="s">
        <v>194</v>
      </c>
      <c r="U51" s="14" t="s">
        <v>195</v>
      </c>
      <c r="V51" s="12" t="s">
        <v>141</v>
      </c>
      <c r="W51" s="41" t="s">
        <v>22</v>
      </c>
      <c r="Y51" s="12">
        <v>24.3</v>
      </c>
      <c r="Z51" s="153" t="s">
        <v>172</v>
      </c>
      <c r="AA51" s="14" t="s">
        <v>6</v>
      </c>
      <c r="AB51" s="12">
        <v>1</v>
      </c>
      <c r="AC51" s="14"/>
      <c r="AD51" s="52">
        <v>43798</v>
      </c>
      <c r="AE51" s="1" t="s">
        <v>87</v>
      </c>
      <c r="AF51" s="5"/>
      <c r="AG51" s="1"/>
      <c r="AI51" s="111">
        <v>900</v>
      </c>
      <c r="AJ51" s="5">
        <v>465</v>
      </c>
      <c r="AK51" s="118">
        <v>699</v>
      </c>
      <c r="AL51" s="5">
        <v>825.7179306830709</v>
      </c>
      <c r="AM51" s="5">
        <v>685.5943690111784</v>
      </c>
      <c r="AN51" s="5">
        <v>566.98345851171155</v>
      </c>
      <c r="AO51" s="5"/>
      <c r="AP51" s="171">
        <f t="shared" si="5"/>
        <v>825.7179306830709</v>
      </c>
      <c r="AQ51" s="172">
        <f t="shared" si="2"/>
        <v>566.98345851171155</v>
      </c>
      <c r="AR51" s="353"/>
      <c r="AS51" s="353"/>
      <c r="AT51" s="22" t="s">
        <v>89</v>
      </c>
      <c r="AU51" s="160">
        <v>0</v>
      </c>
      <c r="AV51" s="21" t="s">
        <v>135</v>
      </c>
      <c r="AW51" s="21" t="s">
        <v>135</v>
      </c>
      <c r="AX51" s="22" t="s">
        <v>132</v>
      </c>
      <c r="AY51" s="21" t="s">
        <v>10</v>
      </c>
      <c r="AZ51" s="149" t="s">
        <v>10</v>
      </c>
      <c r="BA51" s="18" t="s">
        <v>10</v>
      </c>
      <c r="BB51" s="3" t="s">
        <v>334</v>
      </c>
      <c r="BC51" s="18"/>
      <c r="BD51" s="3" t="s">
        <v>136</v>
      </c>
      <c r="BE51" s="61" t="s">
        <v>136</v>
      </c>
      <c r="BF51" s="18" t="s">
        <v>343</v>
      </c>
      <c r="BG51" s="71" t="s">
        <v>196</v>
      </c>
      <c r="BH51" s="25" t="s">
        <v>6</v>
      </c>
      <c r="BI51" s="174">
        <f>(100/AP50*AP51)-100</f>
        <v>103.67363661195631</v>
      </c>
      <c r="BJ51" s="174"/>
      <c r="BK51" s="72" t="s">
        <v>209</v>
      </c>
      <c r="BL51" s="78" t="s">
        <v>3</v>
      </c>
      <c r="BM51" s="79"/>
    </row>
    <row r="52" spans="1:65" ht="15.6" x14ac:dyDescent="0.3">
      <c r="C52" s="43" t="s">
        <v>199</v>
      </c>
      <c r="D52" s="44" t="s">
        <v>69</v>
      </c>
      <c r="E52" s="44" t="s">
        <v>308</v>
      </c>
      <c r="F52" s="45" t="s">
        <v>72</v>
      </c>
      <c r="G52" s="44" t="s">
        <v>307</v>
      </c>
      <c r="H52" s="38" t="s">
        <v>121</v>
      </c>
      <c r="I52" s="139">
        <v>43798</v>
      </c>
      <c r="J52" s="45" t="s">
        <v>214</v>
      </c>
      <c r="K52" s="281"/>
      <c r="L52" s="48">
        <v>43713</v>
      </c>
      <c r="M52" s="40" t="s">
        <v>442</v>
      </c>
      <c r="N52" s="40">
        <v>5</v>
      </c>
      <c r="O52" s="14" t="s">
        <v>207</v>
      </c>
      <c r="P52" s="12" t="s">
        <v>6</v>
      </c>
      <c r="Q52" s="14" t="s">
        <v>361</v>
      </c>
      <c r="R52" s="12" t="s">
        <v>132</v>
      </c>
      <c r="S52" s="14" t="s">
        <v>193</v>
      </c>
      <c r="T52" s="12" t="s">
        <v>194</v>
      </c>
      <c r="U52" s="14" t="s">
        <v>218</v>
      </c>
      <c r="V52" s="12" t="s">
        <v>141</v>
      </c>
      <c r="W52" s="41" t="s">
        <v>22</v>
      </c>
      <c r="Y52" s="12">
        <v>24.3</v>
      </c>
      <c r="Z52" s="153" t="s">
        <v>172</v>
      </c>
      <c r="AA52" s="14" t="s">
        <v>6</v>
      </c>
      <c r="AB52" s="12">
        <v>2</v>
      </c>
      <c r="AC52" s="14"/>
      <c r="AD52" s="52">
        <v>43798</v>
      </c>
      <c r="AE52" s="1" t="s">
        <v>87</v>
      </c>
      <c r="AF52" s="5"/>
      <c r="AG52" s="1"/>
      <c r="AI52" s="111">
        <v>64</v>
      </c>
      <c r="AJ52" s="5"/>
      <c r="AK52" s="118"/>
      <c r="AL52" s="5">
        <v>57.151595104392051</v>
      </c>
      <c r="AM52" s="5"/>
      <c r="AN52" s="5"/>
      <c r="AO52" s="5"/>
      <c r="AP52" s="171">
        <f t="shared" si="5"/>
        <v>57.151595104392051</v>
      </c>
      <c r="AQ52" s="172"/>
      <c r="AR52" s="353"/>
      <c r="AS52" s="353"/>
      <c r="AT52" s="22" t="s">
        <v>89</v>
      </c>
      <c r="AU52" s="160">
        <v>0</v>
      </c>
      <c r="AV52" s="21" t="s">
        <v>135</v>
      </c>
      <c r="AW52" s="21" t="s">
        <v>135</v>
      </c>
      <c r="AX52" s="22" t="s">
        <v>132</v>
      </c>
      <c r="AY52" s="21" t="s">
        <v>10</v>
      </c>
      <c r="AZ52" s="149" t="s">
        <v>10</v>
      </c>
      <c r="BA52" s="18" t="s">
        <v>10</v>
      </c>
      <c r="BB52" s="3" t="s">
        <v>334</v>
      </c>
      <c r="BC52" s="18"/>
      <c r="BD52" s="3" t="s">
        <v>136</v>
      </c>
      <c r="BE52" s="61" t="s">
        <v>136</v>
      </c>
      <c r="BF52" s="18" t="s">
        <v>343</v>
      </c>
      <c r="BG52" s="71" t="s">
        <v>196</v>
      </c>
      <c r="BH52" s="25" t="s">
        <v>10</v>
      </c>
      <c r="BI52" s="174"/>
      <c r="BJ52" s="174"/>
      <c r="BK52" s="72" t="s">
        <v>138</v>
      </c>
      <c r="BL52" s="78" t="s">
        <v>3</v>
      </c>
      <c r="BM52" s="79"/>
    </row>
    <row r="53" spans="1:65" ht="15.6" x14ac:dyDescent="0.3">
      <c r="C53" s="43" t="s">
        <v>200</v>
      </c>
      <c r="D53" s="44" t="s">
        <v>69</v>
      </c>
      <c r="E53" s="44" t="s">
        <v>308</v>
      </c>
      <c r="F53" s="45" t="s">
        <v>72</v>
      </c>
      <c r="G53" s="44" t="s">
        <v>307</v>
      </c>
      <c r="H53" s="38" t="s">
        <v>121</v>
      </c>
      <c r="I53" s="139">
        <v>43798</v>
      </c>
      <c r="J53" s="45" t="s">
        <v>215</v>
      </c>
      <c r="K53" s="281"/>
      <c r="L53" s="48">
        <v>43713</v>
      </c>
      <c r="M53" s="40" t="s">
        <v>442</v>
      </c>
      <c r="N53" s="40">
        <v>5</v>
      </c>
      <c r="O53" s="14" t="s">
        <v>207</v>
      </c>
      <c r="P53" s="12" t="s">
        <v>6</v>
      </c>
      <c r="Q53" s="14" t="s">
        <v>361</v>
      </c>
      <c r="R53" s="12" t="s">
        <v>132</v>
      </c>
      <c r="S53" s="14" t="s">
        <v>193</v>
      </c>
      <c r="T53" s="12" t="s">
        <v>194</v>
      </c>
      <c r="U53" s="14" t="s">
        <v>218</v>
      </c>
      <c r="V53" s="12" t="s">
        <v>141</v>
      </c>
      <c r="W53" s="41" t="s">
        <v>22</v>
      </c>
      <c r="Y53" s="12">
        <v>24.3</v>
      </c>
      <c r="Z53" s="153" t="s">
        <v>172</v>
      </c>
      <c r="AA53" s="14" t="s">
        <v>6</v>
      </c>
      <c r="AB53" s="12">
        <v>2</v>
      </c>
      <c r="AC53" s="14"/>
      <c r="AD53" s="52">
        <v>43798</v>
      </c>
      <c r="AE53" s="1" t="s">
        <v>87</v>
      </c>
      <c r="AF53" s="5"/>
      <c r="AG53" s="1"/>
      <c r="AI53" s="111">
        <v>984</v>
      </c>
      <c r="AJ53" s="5"/>
      <c r="AK53" s="118"/>
      <c r="AL53" s="5">
        <v>852.09749072372733</v>
      </c>
      <c r="AM53" s="5"/>
      <c r="AN53" s="5"/>
      <c r="AO53" s="5"/>
      <c r="AP53" s="171">
        <f t="shared" si="5"/>
        <v>852.09749072372733</v>
      </c>
      <c r="AQ53" s="172"/>
      <c r="AR53" s="353"/>
      <c r="AS53" s="353"/>
      <c r="AT53" s="22" t="s">
        <v>89</v>
      </c>
      <c r="AU53" s="160">
        <v>0</v>
      </c>
      <c r="AV53" s="21" t="s">
        <v>135</v>
      </c>
      <c r="AW53" s="21" t="s">
        <v>135</v>
      </c>
      <c r="AX53" s="22" t="s">
        <v>132</v>
      </c>
      <c r="AY53" s="21" t="s">
        <v>10</v>
      </c>
      <c r="AZ53" s="149" t="s">
        <v>10</v>
      </c>
      <c r="BA53" s="18" t="s">
        <v>10</v>
      </c>
      <c r="BB53" s="3" t="s">
        <v>334</v>
      </c>
      <c r="BC53" s="18"/>
      <c r="BD53" s="3" t="s">
        <v>136</v>
      </c>
      <c r="BE53" s="61" t="s">
        <v>136</v>
      </c>
      <c r="BF53" s="18" t="s">
        <v>343</v>
      </c>
      <c r="BG53" s="71" t="s">
        <v>196</v>
      </c>
      <c r="BH53" s="25" t="s">
        <v>6</v>
      </c>
      <c r="BI53" s="174">
        <f>100/AP52*AP53-100</f>
        <v>1390.9426222790487</v>
      </c>
      <c r="BJ53" s="174"/>
      <c r="BK53" s="72" t="s">
        <v>209</v>
      </c>
      <c r="BL53" s="78" t="s">
        <v>3</v>
      </c>
      <c r="BM53" s="79"/>
    </row>
    <row r="54" spans="1:65" ht="15.6" x14ac:dyDescent="0.3">
      <c r="C54" s="43" t="s">
        <v>94</v>
      </c>
      <c r="D54" s="44" t="s">
        <v>70</v>
      </c>
      <c r="E54" s="44" t="s">
        <v>316</v>
      </c>
      <c r="F54" s="45" t="s">
        <v>76</v>
      </c>
      <c r="G54" s="44" t="s">
        <v>315</v>
      </c>
      <c r="H54" s="38" t="s">
        <v>121</v>
      </c>
      <c r="I54" s="139">
        <v>43788</v>
      </c>
      <c r="J54" s="45" t="s">
        <v>420</v>
      </c>
      <c r="K54" s="281"/>
      <c r="L54" s="48">
        <v>43604</v>
      </c>
      <c r="M54" s="40" t="s">
        <v>85</v>
      </c>
      <c r="N54" s="40">
        <v>0.5</v>
      </c>
      <c r="O54" s="14" t="s">
        <v>131</v>
      </c>
      <c r="P54" s="12" t="s">
        <v>6</v>
      </c>
      <c r="Q54" s="14" t="s">
        <v>363</v>
      </c>
      <c r="R54" s="12" t="s">
        <v>132</v>
      </c>
      <c r="S54" s="14" t="s">
        <v>360</v>
      </c>
      <c r="T54" s="12" t="s">
        <v>133</v>
      </c>
      <c r="U54" s="14" t="s">
        <v>356</v>
      </c>
      <c r="V54" s="12" t="s">
        <v>134</v>
      </c>
      <c r="W54" s="41" t="s">
        <v>22</v>
      </c>
      <c r="Y54" s="145">
        <v>1.5</v>
      </c>
      <c r="Z54" s="12" t="s">
        <v>172</v>
      </c>
      <c r="AA54" s="14" t="s">
        <v>10</v>
      </c>
      <c r="AB54" s="12">
        <v>2</v>
      </c>
      <c r="AC54" s="14" t="s">
        <v>34</v>
      </c>
      <c r="AD54" s="52">
        <v>43788</v>
      </c>
      <c r="AE54" s="1" t="s">
        <v>88</v>
      </c>
      <c r="AG54" s="1"/>
      <c r="AI54" s="112">
        <v>120</v>
      </c>
      <c r="AL54" s="6">
        <v>123.28101366075907</v>
      </c>
      <c r="AP54" s="171">
        <f t="shared" si="5"/>
        <v>123.28101366075907</v>
      </c>
      <c r="AQ54" s="172"/>
      <c r="AR54" s="353"/>
      <c r="AS54" s="353"/>
      <c r="AT54" s="22" t="s">
        <v>91</v>
      </c>
      <c r="AU54" s="160">
        <v>0.05</v>
      </c>
      <c r="AV54" s="23" t="s">
        <v>135</v>
      </c>
      <c r="AW54" s="23" t="s">
        <v>135</v>
      </c>
      <c r="AX54" s="24" t="s">
        <v>132</v>
      </c>
      <c r="AY54" s="23" t="s">
        <v>10</v>
      </c>
      <c r="AZ54" s="149" t="s">
        <v>10</v>
      </c>
      <c r="BA54" s="18" t="s">
        <v>10</v>
      </c>
      <c r="BB54" s="3" t="s">
        <v>335</v>
      </c>
      <c r="BC54" s="18"/>
      <c r="BD54" s="3" t="s">
        <v>136</v>
      </c>
      <c r="BE54" s="61" t="s">
        <v>136</v>
      </c>
      <c r="BF54" s="18" t="s">
        <v>343</v>
      </c>
      <c r="BG54" s="71" t="s">
        <v>137</v>
      </c>
      <c r="BH54" s="25" t="s">
        <v>10</v>
      </c>
      <c r="BI54" s="174"/>
      <c r="BJ54" s="174"/>
      <c r="BK54" s="72" t="s">
        <v>138</v>
      </c>
      <c r="BL54" s="78" t="s">
        <v>3</v>
      </c>
      <c r="BM54" s="79"/>
    </row>
    <row r="55" spans="1:65" ht="15.6" x14ac:dyDescent="0.3">
      <c r="C55" s="43" t="s">
        <v>95</v>
      </c>
      <c r="D55" s="44" t="s">
        <v>70</v>
      </c>
      <c r="E55" s="44" t="s">
        <v>316</v>
      </c>
      <c r="F55" s="45" t="s">
        <v>76</v>
      </c>
      <c r="G55" s="44" t="s">
        <v>315</v>
      </c>
      <c r="H55" s="38" t="s">
        <v>121</v>
      </c>
      <c r="I55" s="139">
        <v>43795</v>
      </c>
      <c r="J55" s="45" t="s">
        <v>421</v>
      </c>
      <c r="K55" s="281"/>
      <c r="L55" s="48">
        <v>43604</v>
      </c>
      <c r="M55" s="40" t="s">
        <v>85</v>
      </c>
      <c r="N55" s="40">
        <v>0.5</v>
      </c>
      <c r="O55" s="14" t="s">
        <v>131</v>
      </c>
      <c r="P55" s="12" t="s">
        <v>6</v>
      </c>
      <c r="Q55" s="14" t="s">
        <v>363</v>
      </c>
      <c r="R55" s="12" t="s">
        <v>132</v>
      </c>
      <c r="S55" s="14" t="s">
        <v>360</v>
      </c>
      <c r="T55" s="12" t="s">
        <v>133</v>
      </c>
      <c r="U55" s="14" t="s">
        <v>356</v>
      </c>
      <c r="V55" s="12" t="s">
        <v>134</v>
      </c>
      <c r="W55" s="41" t="s">
        <v>22</v>
      </c>
      <c r="Y55" s="145">
        <v>1.5</v>
      </c>
      <c r="Z55" s="12" t="s">
        <v>172</v>
      </c>
      <c r="AA55" s="14" t="s">
        <v>10</v>
      </c>
      <c r="AB55" s="12">
        <v>2</v>
      </c>
      <c r="AC55" s="14" t="s">
        <v>34</v>
      </c>
      <c r="AD55" s="52">
        <v>43795</v>
      </c>
      <c r="AE55" s="1" t="s">
        <v>88</v>
      </c>
      <c r="AG55" s="1"/>
      <c r="AI55" s="112">
        <v>705</v>
      </c>
      <c r="AJ55" s="6">
        <v>480</v>
      </c>
      <c r="AK55" s="120">
        <v>490</v>
      </c>
      <c r="AL55" s="6">
        <v>686.7711098878691</v>
      </c>
      <c r="AM55" s="6">
        <v>517.71595952799873</v>
      </c>
      <c r="AN55" s="6">
        <v>543.82998257189672</v>
      </c>
      <c r="AP55" s="171">
        <f t="shared" si="5"/>
        <v>686.7711098878691</v>
      </c>
      <c r="AQ55" s="172">
        <f t="shared" si="2"/>
        <v>517.71595952799873</v>
      </c>
      <c r="AR55" s="353"/>
      <c r="AS55" s="353"/>
      <c r="AT55" s="22" t="s">
        <v>91</v>
      </c>
      <c r="AU55" s="160">
        <v>0.05</v>
      </c>
      <c r="AV55" s="23" t="s">
        <v>135</v>
      </c>
      <c r="AW55" s="23" t="s">
        <v>135</v>
      </c>
      <c r="AX55" s="24" t="s">
        <v>132</v>
      </c>
      <c r="AY55" s="23" t="s">
        <v>10</v>
      </c>
      <c r="AZ55" s="149" t="s">
        <v>10</v>
      </c>
      <c r="BA55" s="18" t="s">
        <v>10</v>
      </c>
      <c r="BB55" s="3" t="s">
        <v>335</v>
      </c>
      <c r="BC55" s="18"/>
      <c r="BD55" s="3" t="s">
        <v>136</v>
      </c>
      <c r="BE55" s="61" t="s">
        <v>136</v>
      </c>
      <c r="BF55" s="18" t="s">
        <v>343</v>
      </c>
      <c r="BG55" s="71" t="s">
        <v>137</v>
      </c>
      <c r="BH55" s="25" t="s">
        <v>6</v>
      </c>
      <c r="BI55" s="174">
        <f>(100/AP54*AP55)-100</f>
        <v>457.07776039034275</v>
      </c>
      <c r="BJ55" s="174"/>
      <c r="BK55" s="72" t="s">
        <v>354</v>
      </c>
      <c r="BL55" s="78" t="s">
        <v>3</v>
      </c>
      <c r="BM55" s="79"/>
    </row>
    <row r="56" spans="1:65" s="325" customFormat="1" ht="115.2" x14ac:dyDescent="0.3">
      <c r="A56" s="329"/>
      <c r="B56" s="329"/>
      <c r="C56" s="291" t="s">
        <v>150</v>
      </c>
      <c r="D56" s="292" t="s">
        <v>71</v>
      </c>
      <c r="E56" s="292" t="s">
        <v>318</v>
      </c>
      <c r="F56" s="293" t="s">
        <v>78</v>
      </c>
      <c r="G56" s="292" t="s">
        <v>317</v>
      </c>
      <c r="H56" s="290" t="s">
        <v>121</v>
      </c>
      <c r="I56" s="328">
        <v>43789</v>
      </c>
      <c r="J56" s="293" t="s">
        <v>422</v>
      </c>
      <c r="K56" s="326" t="s">
        <v>458</v>
      </c>
      <c r="L56" s="330">
        <v>42614</v>
      </c>
      <c r="M56" s="297" t="s">
        <v>446</v>
      </c>
      <c r="N56" s="297">
        <v>3</v>
      </c>
      <c r="O56" s="331" t="s">
        <v>156</v>
      </c>
      <c r="P56" s="299" t="s">
        <v>90</v>
      </c>
      <c r="Q56" s="331" t="s">
        <v>158</v>
      </c>
      <c r="R56" s="299" t="s">
        <v>132</v>
      </c>
      <c r="S56" s="331" t="s">
        <v>360</v>
      </c>
      <c r="T56" s="299" t="s">
        <v>159</v>
      </c>
      <c r="U56" s="331" t="s">
        <v>359</v>
      </c>
      <c r="V56" s="299" t="s">
        <v>134</v>
      </c>
      <c r="W56" s="300" t="s">
        <v>22</v>
      </c>
      <c r="X56" s="332"/>
      <c r="Y56" s="332">
        <v>0</v>
      </c>
      <c r="Z56" s="299" t="s">
        <v>274</v>
      </c>
      <c r="AA56" s="331" t="s">
        <v>10</v>
      </c>
      <c r="AB56" s="299">
        <v>2</v>
      </c>
      <c r="AC56" s="331"/>
      <c r="AD56" s="333">
        <v>43789</v>
      </c>
      <c r="AE56" s="334" t="s">
        <v>88</v>
      </c>
      <c r="AF56" s="335"/>
      <c r="AG56" s="334"/>
      <c r="AH56" s="335"/>
      <c r="AI56" s="336">
        <v>231</v>
      </c>
      <c r="AJ56" s="335">
        <v>132</v>
      </c>
      <c r="AK56" s="337"/>
      <c r="AL56" s="335">
        <v>76.206028730364778</v>
      </c>
      <c r="AM56" s="335">
        <v>56.93963355221566</v>
      </c>
      <c r="AN56" s="335"/>
      <c r="AO56" s="335"/>
      <c r="AP56" s="338">
        <f t="shared" si="5"/>
        <v>76.206028730364778</v>
      </c>
      <c r="AQ56" s="310">
        <f t="shared" si="2"/>
        <v>56.93963355221566</v>
      </c>
      <c r="AR56" s="354">
        <f>AP56*2</f>
        <v>152.41205746072956</v>
      </c>
      <c r="AS56" s="354">
        <f>AQ56*2</f>
        <v>113.87926710443132</v>
      </c>
      <c r="AT56" s="339" t="s">
        <v>89</v>
      </c>
      <c r="AU56" s="340">
        <v>0.05</v>
      </c>
      <c r="AV56" s="341" t="s">
        <v>149</v>
      </c>
      <c r="AW56" s="342" t="s">
        <v>135</v>
      </c>
      <c r="AX56" s="316" t="s">
        <v>132</v>
      </c>
      <c r="AY56" s="341" t="s">
        <v>10</v>
      </c>
      <c r="AZ56" s="343" t="s">
        <v>10</v>
      </c>
      <c r="BA56" s="316" t="s">
        <v>10</v>
      </c>
      <c r="BB56" s="341" t="s">
        <v>331</v>
      </c>
      <c r="BC56" s="316"/>
      <c r="BD56" s="341" t="s">
        <v>136</v>
      </c>
      <c r="BE56" s="344" t="s">
        <v>136</v>
      </c>
      <c r="BF56" s="316" t="s">
        <v>343</v>
      </c>
      <c r="BG56" s="345" t="s">
        <v>137</v>
      </c>
      <c r="BH56" s="346" t="s">
        <v>10</v>
      </c>
      <c r="BI56" s="347"/>
      <c r="BJ56" s="347"/>
      <c r="BK56" s="348" t="s">
        <v>138</v>
      </c>
      <c r="BL56" s="349" t="s">
        <v>3</v>
      </c>
      <c r="BM56" s="350"/>
    </row>
    <row r="57" spans="1:65" ht="115.2" x14ac:dyDescent="0.3">
      <c r="C57" s="43" t="s">
        <v>151</v>
      </c>
      <c r="D57" s="44" t="s">
        <v>71</v>
      </c>
      <c r="E57" s="44" t="s">
        <v>318</v>
      </c>
      <c r="F57" s="45" t="s">
        <v>78</v>
      </c>
      <c r="G57" s="44" t="s">
        <v>317</v>
      </c>
      <c r="H57" s="38" t="s">
        <v>121</v>
      </c>
      <c r="I57" s="139">
        <v>43789</v>
      </c>
      <c r="J57" s="45" t="s">
        <v>154</v>
      </c>
      <c r="K57" s="326" t="s">
        <v>459</v>
      </c>
      <c r="L57" s="48">
        <v>42614</v>
      </c>
      <c r="M57" s="40" t="s">
        <v>446</v>
      </c>
      <c r="N57" s="40">
        <v>3</v>
      </c>
      <c r="O57" s="14" t="s">
        <v>156</v>
      </c>
      <c r="P57" s="12" t="s">
        <v>90</v>
      </c>
      <c r="Q57" s="14" t="s">
        <v>158</v>
      </c>
      <c r="R57" s="12" t="s">
        <v>132</v>
      </c>
      <c r="S57" s="14" t="s">
        <v>360</v>
      </c>
      <c r="T57" s="12" t="s">
        <v>159</v>
      </c>
      <c r="U57" s="14" t="s">
        <v>359</v>
      </c>
      <c r="V57" s="12" t="s">
        <v>134</v>
      </c>
      <c r="W57" s="41" t="s">
        <v>22</v>
      </c>
      <c r="Y57" s="145">
        <v>0</v>
      </c>
      <c r="Z57" s="12" t="s">
        <v>274</v>
      </c>
      <c r="AA57" s="14" t="s">
        <v>10</v>
      </c>
      <c r="AB57" s="12">
        <v>2</v>
      </c>
      <c r="AC57" s="14"/>
      <c r="AD57" s="52">
        <v>43789</v>
      </c>
      <c r="AE57" s="1" t="s">
        <v>87</v>
      </c>
      <c r="AG57" s="1"/>
      <c r="AI57" s="112">
        <v>960</v>
      </c>
      <c r="AJ57" s="6">
        <v>640</v>
      </c>
      <c r="AK57" s="120"/>
      <c r="AL57" s="6">
        <v>969.62115358477774</v>
      </c>
      <c r="AM57" s="6">
        <v>585.74116667022497</v>
      </c>
      <c r="AP57" s="171">
        <f t="shared" si="5"/>
        <v>969.62115358477774</v>
      </c>
      <c r="AQ57" s="172">
        <f t="shared" si="2"/>
        <v>585.74116667022497</v>
      </c>
      <c r="AR57" s="353">
        <f>AP57*2</f>
        <v>1939.2423071695555</v>
      </c>
      <c r="AS57" s="353">
        <f>AQ57*2</f>
        <v>1171.4823333404499</v>
      </c>
      <c r="AT57" s="22" t="s">
        <v>89</v>
      </c>
      <c r="AU57" s="162">
        <v>0.05</v>
      </c>
      <c r="AV57" s="3" t="s">
        <v>149</v>
      </c>
      <c r="AW57" s="23" t="s">
        <v>135</v>
      </c>
      <c r="AX57" s="18" t="s">
        <v>132</v>
      </c>
      <c r="AY57" s="3" t="s">
        <v>10</v>
      </c>
      <c r="AZ57" s="149" t="s">
        <v>10</v>
      </c>
      <c r="BA57" s="18" t="s">
        <v>10</v>
      </c>
      <c r="BB57" s="3" t="s">
        <v>331</v>
      </c>
      <c r="BC57" s="18"/>
      <c r="BD57" s="3" t="s">
        <v>136</v>
      </c>
      <c r="BE57" s="61" t="s">
        <v>149</v>
      </c>
      <c r="BF57" s="18" t="s">
        <v>343</v>
      </c>
      <c r="BG57" s="71" t="s">
        <v>137</v>
      </c>
      <c r="BH57" s="25" t="s">
        <v>6</v>
      </c>
      <c r="BI57" s="174">
        <f>(100/AP56*AP57)-100</f>
        <v>1172.368039299791</v>
      </c>
      <c r="BJ57" s="174">
        <f>(100/AQ56*AQ57)-100</f>
        <v>928.70554327168179</v>
      </c>
      <c r="BK57" s="72" t="s">
        <v>160</v>
      </c>
      <c r="BL57" s="78" t="s">
        <v>3</v>
      </c>
      <c r="BM57" s="79"/>
    </row>
    <row r="58" spans="1:65" ht="115.2" x14ac:dyDescent="0.3">
      <c r="C58" s="43" t="s">
        <v>152</v>
      </c>
      <c r="D58" s="44" t="s">
        <v>71</v>
      </c>
      <c r="E58" s="44" t="s">
        <v>318</v>
      </c>
      <c r="F58" s="45" t="s">
        <v>78</v>
      </c>
      <c r="G58" s="44" t="s">
        <v>317</v>
      </c>
      <c r="H58" s="38" t="s">
        <v>121</v>
      </c>
      <c r="I58" s="139">
        <v>43789</v>
      </c>
      <c r="J58" s="45" t="s">
        <v>155</v>
      </c>
      <c r="K58" s="326" t="s">
        <v>459</v>
      </c>
      <c r="L58" s="48">
        <v>42614</v>
      </c>
      <c r="M58" s="40" t="s">
        <v>446</v>
      </c>
      <c r="N58" s="40">
        <v>3</v>
      </c>
      <c r="O58" s="14" t="s">
        <v>156</v>
      </c>
      <c r="P58" s="12" t="s">
        <v>90</v>
      </c>
      <c r="Q58" s="14" t="s">
        <v>158</v>
      </c>
      <c r="R58" s="12" t="s">
        <v>132</v>
      </c>
      <c r="S58" s="14" t="s">
        <v>360</v>
      </c>
      <c r="T58" s="12" t="s">
        <v>159</v>
      </c>
      <c r="U58" s="14" t="s">
        <v>359</v>
      </c>
      <c r="V58" s="12" t="s">
        <v>134</v>
      </c>
      <c r="W58" s="41" t="s">
        <v>22</v>
      </c>
      <c r="Y58" s="145">
        <v>0</v>
      </c>
      <c r="Z58" s="12" t="s">
        <v>274</v>
      </c>
      <c r="AA58" s="14" t="s">
        <v>10</v>
      </c>
      <c r="AB58" s="12">
        <v>2</v>
      </c>
      <c r="AC58" s="14"/>
      <c r="AD58" s="52">
        <v>43789</v>
      </c>
      <c r="AE58" s="1" t="s">
        <v>87</v>
      </c>
      <c r="AG58" s="1"/>
      <c r="AI58" s="112">
        <v>1500</v>
      </c>
      <c r="AL58" s="6">
        <v>875.65515759428865</v>
      </c>
      <c r="AP58" s="171">
        <f t="shared" si="5"/>
        <v>875.65515759428865</v>
      </c>
      <c r="AQ58" s="172"/>
      <c r="AR58" s="353">
        <f>AP58*2</f>
        <v>1751.3103151885773</v>
      </c>
      <c r="AS58" s="353"/>
      <c r="AT58" s="22" t="s">
        <v>89</v>
      </c>
      <c r="AU58" s="162">
        <v>0.05</v>
      </c>
      <c r="AV58" s="3" t="s">
        <v>149</v>
      </c>
      <c r="AW58" s="23" t="s">
        <v>135</v>
      </c>
      <c r="AX58" s="18" t="s">
        <v>132</v>
      </c>
      <c r="AY58" s="3" t="s">
        <v>10</v>
      </c>
      <c r="AZ58" s="149" t="s">
        <v>10</v>
      </c>
      <c r="BA58" s="18" t="s">
        <v>10</v>
      </c>
      <c r="BB58" s="3" t="s">
        <v>331</v>
      </c>
      <c r="BC58" s="18"/>
      <c r="BD58" s="3" t="s">
        <v>136</v>
      </c>
      <c r="BE58" s="61" t="s">
        <v>149</v>
      </c>
      <c r="BF58" s="18" t="s">
        <v>343</v>
      </c>
      <c r="BG58" s="71" t="s">
        <v>137</v>
      </c>
      <c r="BH58" s="25" t="s">
        <v>6</v>
      </c>
      <c r="BI58" s="174">
        <f>(100/AP56*AP58)-100</f>
        <v>1049.0628394934038</v>
      </c>
      <c r="BJ58" s="174"/>
      <c r="BK58" s="72" t="s">
        <v>161</v>
      </c>
      <c r="BL58" s="78" t="s">
        <v>3</v>
      </c>
      <c r="BM58" s="79"/>
    </row>
    <row r="59" spans="1:65" s="325" customFormat="1" ht="15.6" x14ac:dyDescent="0.3">
      <c r="A59" s="329"/>
      <c r="B59" s="329"/>
      <c r="C59" s="291" t="s">
        <v>153</v>
      </c>
      <c r="D59" s="292" t="s">
        <v>71</v>
      </c>
      <c r="E59" s="292" t="s">
        <v>318</v>
      </c>
      <c r="F59" s="293" t="s">
        <v>78</v>
      </c>
      <c r="G59" s="292" t="s">
        <v>317</v>
      </c>
      <c r="H59" s="290" t="s">
        <v>121</v>
      </c>
      <c r="I59" s="328">
        <v>43789</v>
      </c>
      <c r="J59" s="293" t="s">
        <v>423</v>
      </c>
      <c r="K59" s="326"/>
      <c r="L59" s="330">
        <v>42614</v>
      </c>
      <c r="M59" s="297" t="s">
        <v>445</v>
      </c>
      <c r="N59" s="297">
        <v>3</v>
      </c>
      <c r="O59" s="331" t="s">
        <v>157</v>
      </c>
      <c r="P59" s="299" t="s">
        <v>90</v>
      </c>
      <c r="Q59" s="331" t="s">
        <v>158</v>
      </c>
      <c r="R59" s="299" t="s">
        <v>132</v>
      </c>
      <c r="S59" s="331" t="s">
        <v>360</v>
      </c>
      <c r="T59" s="299" t="s">
        <v>159</v>
      </c>
      <c r="U59" s="331" t="s">
        <v>359</v>
      </c>
      <c r="V59" s="299" t="s">
        <v>134</v>
      </c>
      <c r="W59" s="300" t="s">
        <v>22</v>
      </c>
      <c r="X59" s="332"/>
      <c r="Y59" s="332">
        <v>0</v>
      </c>
      <c r="Z59" s="299" t="s">
        <v>274</v>
      </c>
      <c r="AA59" s="331" t="s">
        <v>10</v>
      </c>
      <c r="AB59" s="299">
        <v>2</v>
      </c>
      <c r="AC59" s="331"/>
      <c r="AD59" s="333">
        <v>43789</v>
      </c>
      <c r="AE59" s="334" t="s">
        <v>87</v>
      </c>
      <c r="AF59" s="335"/>
      <c r="AG59" s="334"/>
      <c r="AH59" s="335"/>
      <c r="AI59" s="336">
        <v>100</v>
      </c>
      <c r="AJ59" s="335"/>
      <c r="AK59" s="337"/>
      <c r="AL59" s="335">
        <v>107.51025239045948</v>
      </c>
      <c r="AM59" s="335"/>
      <c r="AN59" s="335"/>
      <c r="AO59" s="335"/>
      <c r="AP59" s="338">
        <f t="shared" si="5"/>
        <v>107.51025239045948</v>
      </c>
      <c r="AQ59" s="310"/>
      <c r="AR59" s="354"/>
      <c r="AS59" s="354"/>
      <c r="AT59" s="339" t="s">
        <v>89</v>
      </c>
      <c r="AU59" s="340">
        <v>0.25</v>
      </c>
      <c r="AV59" s="341" t="s">
        <v>149</v>
      </c>
      <c r="AW59" s="342" t="s">
        <v>135</v>
      </c>
      <c r="AX59" s="316" t="s">
        <v>132</v>
      </c>
      <c r="AY59" s="341" t="s">
        <v>10</v>
      </c>
      <c r="AZ59" s="343" t="s">
        <v>10</v>
      </c>
      <c r="BA59" s="316" t="s">
        <v>10</v>
      </c>
      <c r="BB59" s="341" t="s">
        <v>331</v>
      </c>
      <c r="BC59" s="316"/>
      <c r="BD59" s="341" t="s">
        <v>136</v>
      </c>
      <c r="BE59" s="344" t="s">
        <v>149</v>
      </c>
      <c r="BF59" s="316" t="s">
        <v>343</v>
      </c>
      <c r="BG59" s="345" t="s">
        <v>137</v>
      </c>
      <c r="BH59" s="346" t="s">
        <v>10</v>
      </c>
      <c r="BI59" s="347"/>
      <c r="BJ59" s="347"/>
      <c r="BK59" s="348" t="s">
        <v>138</v>
      </c>
      <c r="BL59" s="349" t="s">
        <v>3</v>
      </c>
      <c r="BM59" s="350"/>
    </row>
    <row r="60" spans="1:65" x14ac:dyDescent="0.3">
      <c r="C60" s="43" t="s">
        <v>100</v>
      </c>
      <c r="D60" s="44" t="s">
        <v>0</v>
      </c>
      <c r="E60" s="44" t="s">
        <v>336</v>
      </c>
      <c r="F60" s="45" t="s">
        <v>106</v>
      </c>
      <c r="G60" s="44" t="s">
        <v>319</v>
      </c>
      <c r="H60" s="38" t="s">
        <v>121</v>
      </c>
      <c r="I60" s="139">
        <v>43794</v>
      </c>
      <c r="J60" s="45" t="s">
        <v>67</v>
      </c>
      <c r="K60" s="281"/>
      <c r="L60" s="48">
        <v>40142</v>
      </c>
      <c r="M60" s="40" t="s">
        <v>86</v>
      </c>
      <c r="N60" s="40">
        <v>10</v>
      </c>
      <c r="O60" s="14"/>
      <c r="P60" s="12"/>
      <c r="Q60" s="14"/>
      <c r="R60" s="12"/>
      <c r="S60" s="14"/>
      <c r="T60" s="12"/>
      <c r="U60" s="14"/>
      <c r="V60" s="12"/>
      <c r="W60" s="41" t="s">
        <v>2</v>
      </c>
      <c r="Y60" s="145">
        <v>-2.8</v>
      </c>
      <c r="Z60" s="12" t="s">
        <v>274</v>
      </c>
      <c r="AA60" s="14"/>
      <c r="AB60" s="12">
        <v>2</v>
      </c>
      <c r="AC60" s="14"/>
      <c r="AD60" s="52">
        <v>43794</v>
      </c>
      <c r="AE60" s="1" t="s">
        <v>87</v>
      </c>
      <c r="AG60" s="1"/>
      <c r="AI60" s="112">
        <v>273</v>
      </c>
      <c r="AJ60" s="16">
        <v>400</v>
      </c>
      <c r="AL60" s="6">
        <v>349.13148108098773</v>
      </c>
      <c r="AM60" s="6">
        <v>200.63953417806349</v>
      </c>
      <c r="AP60" s="171">
        <f t="shared" si="5"/>
        <v>349.13148108098773</v>
      </c>
      <c r="AQ60" s="172">
        <f t="shared" si="2"/>
        <v>200.63953417806349</v>
      </c>
      <c r="AR60" s="353"/>
      <c r="AS60" s="353"/>
      <c r="AT60" s="18" t="s">
        <v>91</v>
      </c>
      <c r="AU60" s="162">
        <v>0</v>
      </c>
      <c r="AV60" s="3" t="s">
        <v>135</v>
      </c>
      <c r="AW60" s="3" t="s">
        <v>135</v>
      </c>
      <c r="AX60" s="18" t="s">
        <v>132</v>
      </c>
      <c r="AY60" s="3" t="s">
        <v>10</v>
      </c>
      <c r="AZ60" s="149" t="s">
        <v>10</v>
      </c>
      <c r="BA60" s="18" t="s">
        <v>10</v>
      </c>
      <c r="BB60" s="156" t="s">
        <v>327</v>
      </c>
      <c r="BC60" s="18"/>
      <c r="BD60" s="3" t="s">
        <v>136</v>
      </c>
      <c r="BE60" s="61" t="s">
        <v>149</v>
      </c>
      <c r="BF60" s="18" t="s">
        <v>343</v>
      </c>
      <c r="BG60" s="71" t="s">
        <v>137</v>
      </c>
      <c r="BH60" s="25" t="s">
        <v>6</v>
      </c>
      <c r="BI60" s="174">
        <f>(100/AP62*AP60)-100</f>
        <v>-32.366660460844756</v>
      </c>
      <c r="BJ60" s="174">
        <f>(100/AQ62*AQ60)-100</f>
        <v>-36.754422980886297</v>
      </c>
      <c r="BK60" s="72" t="s">
        <v>92</v>
      </c>
      <c r="BL60" s="78" t="s">
        <v>3</v>
      </c>
      <c r="BM60" s="79"/>
    </row>
    <row r="61" spans="1:65" x14ac:dyDescent="0.3">
      <c r="C61" s="43" t="s">
        <v>99</v>
      </c>
      <c r="D61" s="44" t="s">
        <v>0</v>
      </c>
      <c r="E61" s="44" t="s">
        <v>336</v>
      </c>
      <c r="F61" s="45" t="s">
        <v>106</v>
      </c>
      <c r="G61" s="44" t="s">
        <v>319</v>
      </c>
      <c r="H61" s="38" t="s">
        <v>121</v>
      </c>
      <c r="I61" s="139">
        <v>43794</v>
      </c>
      <c r="J61" s="45" t="s">
        <v>102</v>
      </c>
      <c r="K61" s="281"/>
      <c r="L61" s="48">
        <v>40142</v>
      </c>
      <c r="M61" s="40" t="s">
        <v>86</v>
      </c>
      <c r="N61" s="40">
        <v>10</v>
      </c>
      <c r="O61" s="14"/>
      <c r="P61" s="12"/>
      <c r="Q61" s="14"/>
      <c r="R61" s="12"/>
      <c r="S61" s="14"/>
      <c r="T61" s="12"/>
      <c r="U61" s="14"/>
      <c r="V61" s="12"/>
      <c r="W61" s="41" t="s">
        <v>2</v>
      </c>
      <c r="Y61" s="145">
        <v>-2.8</v>
      </c>
      <c r="Z61" s="12" t="s">
        <v>274</v>
      </c>
      <c r="AA61" s="14"/>
      <c r="AB61" s="12">
        <v>2</v>
      </c>
      <c r="AC61" s="14"/>
      <c r="AD61" s="52">
        <v>43794</v>
      </c>
      <c r="AE61" s="1" t="s">
        <v>87</v>
      </c>
      <c r="AG61" s="1"/>
      <c r="AI61" s="112">
        <v>2800</v>
      </c>
      <c r="AJ61" s="16">
        <v>2400</v>
      </c>
      <c r="AL61" s="6">
        <v>1817.5791060143868</v>
      </c>
      <c r="AM61" s="6">
        <v>2505.7440254842622</v>
      </c>
      <c r="AN61" s="6">
        <v>1755.8002099898367</v>
      </c>
      <c r="AP61" s="171">
        <f t="shared" si="5"/>
        <v>1817.5791060143868</v>
      </c>
      <c r="AQ61" s="172">
        <f t="shared" si="2"/>
        <v>1755.8002099898367</v>
      </c>
      <c r="AR61" s="353"/>
      <c r="AS61" s="353"/>
      <c r="AT61" s="18" t="s">
        <v>91</v>
      </c>
      <c r="AU61" s="162">
        <v>0</v>
      </c>
      <c r="AV61" s="3" t="s">
        <v>135</v>
      </c>
      <c r="AW61" s="3" t="s">
        <v>135</v>
      </c>
      <c r="AX61" s="18" t="s">
        <v>132</v>
      </c>
      <c r="AY61" s="3" t="s">
        <v>10</v>
      </c>
      <c r="AZ61" s="149" t="s">
        <v>10</v>
      </c>
      <c r="BA61" s="18" t="s">
        <v>10</v>
      </c>
      <c r="BB61" s="156" t="s">
        <v>327</v>
      </c>
      <c r="BC61" s="18"/>
      <c r="BD61" s="3" t="s">
        <v>136</v>
      </c>
      <c r="BE61" s="61" t="s">
        <v>149</v>
      </c>
      <c r="BF61" s="18" t="s">
        <v>343</v>
      </c>
      <c r="BG61" s="71" t="s">
        <v>137</v>
      </c>
      <c r="BH61" s="25" t="s">
        <v>6</v>
      </c>
      <c r="BI61" s="174">
        <f>(100/AP62*AP61)-100</f>
        <v>252.09928487608812</v>
      </c>
      <c r="BJ61" s="174">
        <f>(100/AQ62*AQ61)-100</f>
        <v>453.46319391140855</v>
      </c>
      <c r="BK61" s="72" t="s">
        <v>176</v>
      </c>
      <c r="BL61" s="78" t="s">
        <v>3</v>
      </c>
      <c r="BM61" s="79"/>
    </row>
    <row r="62" spans="1:65" x14ac:dyDescent="0.3">
      <c r="C62" s="43" t="s">
        <v>101</v>
      </c>
      <c r="D62" s="44" t="s">
        <v>0</v>
      </c>
      <c r="E62" s="44" t="s">
        <v>336</v>
      </c>
      <c r="F62" s="45" t="s">
        <v>106</v>
      </c>
      <c r="G62" s="44" t="s">
        <v>319</v>
      </c>
      <c r="H62" s="38" t="s">
        <v>121</v>
      </c>
      <c r="I62" s="139">
        <v>43794</v>
      </c>
      <c r="J62" s="45" t="s">
        <v>68</v>
      </c>
      <c r="K62" s="281"/>
      <c r="L62" s="48">
        <v>40142</v>
      </c>
      <c r="M62" s="40" t="s">
        <v>86</v>
      </c>
      <c r="N62" s="40">
        <v>10</v>
      </c>
      <c r="O62" s="14"/>
      <c r="P62" s="12"/>
      <c r="Q62" s="14"/>
      <c r="R62" s="12"/>
      <c r="S62" s="14"/>
      <c r="T62" s="12"/>
      <c r="U62" s="14"/>
      <c r="V62" s="12"/>
      <c r="W62" s="41" t="s">
        <v>2</v>
      </c>
      <c r="Y62" s="145">
        <v>-2.8</v>
      </c>
      <c r="Z62" s="12" t="s">
        <v>274</v>
      </c>
      <c r="AA62" s="14"/>
      <c r="AB62" s="12">
        <v>2</v>
      </c>
      <c r="AC62" s="14"/>
      <c r="AD62" s="52">
        <v>43794</v>
      </c>
      <c r="AE62" s="1" t="s">
        <v>87</v>
      </c>
      <c r="AG62" s="1"/>
      <c r="AI62" s="112">
        <v>183</v>
      </c>
      <c r="AJ62" s="16">
        <v>185</v>
      </c>
      <c r="AL62" s="6">
        <v>516.21209814556562</v>
      </c>
      <c r="AM62" s="6">
        <v>317.23883887947989</v>
      </c>
      <c r="AP62" s="171">
        <f t="shared" si="5"/>
        <v>516.21209814556562</v>
      </c>
      <c r="AQ62" s="172">
        <f t="shared" si="2"/>
        <v>317.23883887947989</v>
      </c>
      <c r="AR62" s="353"/>
      <c r="AS62" s="353"/>
      <c r="AT62" s="18" t="s">
        <v>91</v>
      </c>
      <c r="AU62" s="162">
        <v>0</v>
      </c>
      <c r="AV62" s="3" t="s">
        <v>135</v>
      </c>
      <c r="AW62" s="3" t="s">
        <v>135</v>
      </c>
      <c r="AX62" s="18" t="s">
        <v>132</v>
      </c>
      <c r="AY62" s="3" t="s">
        <v>10</v>
      </c>
      <c r="AZ62" s="149" t="s">
        <v>10</v>
      </c>
      <c r="BA62" s="18" t="s">
        <v>10</v>
      </c>
      <c r="BB62" s="156" t="s">
        <v>327</v>
      </c>
      <c r="BC62" s="18"/>
      <c r="BD62" s="3" t="s">
        <v>136</v>
      </c>
      <c r="BE62" s="61" t="s">
        <v>149</v>
      </c>
      <c r="BF62" s="18" t="s">
        <v>343</v>
      </c>
      <c r="BG62" s="71" t="s">
        <v>137</v>
      </c>
      <c r="BH62" s="25" t="s">
        <v>10</v>
      </c>
      <c r="BI62" s="174"/>
      <c r="BJ62" s="174"/>
      <c r="BK62" s="72" t="s">
        <v>138</v>
      </c>
      <c r="BL62" s="78" t="s">
        <v>3</v>
      </c>
      <c r="BM62" s="79"/>
    </row>
    <row r="63" spans="1:65" x14ac:dyDescent="0.3">
      <c r="C63" s="43" t="s">
        <v>103</v>
      </c>
      <c r="D63" s="44" t="s">
        <v>11</v>
      </c>
      <c r="E63" s="44" t="s">
        <v>337</v>
      </c>
      <c r="F63" s="45" t="s">
        <v>286</v>
      </c>
      <c r="G63" s="44" t="s">
        <v>320</v>
      </c>
      <c r="H63" s="38" t="s">
        <v>121</v>
      </c>
      <c r="I63" s="139">
        <v>43796</v>
      </c>
      <c r="J63" s="45" t="s">
        <v>424</v>
      </c>
      <c r="K63" s="281"/>
      <c r="L63" s="48">
        <v>40144</v>
      </c>
      <c r="M63" s="40" t="s">
        <v>86</v>
      </c>
      <c r="N63" s="40">
        <v>10</v>
      </c>
      <c r="O63" s="14"/>
      <c r="P63" s="12"/>
      <c r="Q63" s="14"/>
      <c r="R63" s="12"/>
      <c r="S63" s="14"/>
      <c r="T63" s="12"/>
      <c r="U63" s="14"/>
      <c r="V63" s="12"/>
      <c r="W63" s="41" t="s">
        <v>14</v>
      </c>
      <c r="Y63" s="145">
        <v>1.1000000000000001</v>
      </c>
      <c r="Z63" s="12" t="s">
        <v>274</v>
      </c>
      <c r="AA63" s="14" t="s">
        <v>6</v>
      </c>
      <c r="AB63" s="12">
        <v>2</v>
      </c>
      <c r="AC63" s="14"/>
      <c r="AD63" s="52">
        <v>43796</v>
      </c>
      <c r="AE63" s="1" t="s">
        <v>88</v>
      </c>
      <c r="AG63" s="1"/>
      <c r="AI63" s="112">
        <v>80</v>
      </c>
      <c r="AL63" s="6">
        <v>98.669264774086898</v>
      </c>
      <c r="AP63" s="171">
        <f t="shared" si="5"/>
        <v>98.669264774086898</v>
      </c>
      <c r="AQ63" s="172"/>
      <c r="AR63" s="353"/>
      <c r="AS63" s="353"/>
      <c r="AT63" s="18" t="s">
        <v>91</v>
      </c>
      <c r="AU63" s="162">
        <v>0.25</v>
      </c>
      <c r="AV63" s="3" t="s">
        <v>135</v>
      </c>
      <c r="AW63" s="3" t="s">
        <v>135</v>
      </c>
      <c r="AX63" s="18" t="s">
        <v>132</v>
      </c>
      <c r="AY63" s="3" t="s">
        <v>10</v>
      </c>
      <c r="AZ63" s="149" t="s">
        <v>10</v>
      </c>
      <c r="BA63" s="18" t="s">
        <v>10</v>
      </c>
      <c r="BB63" s="3" t="s">
        <v>335</v>
      </c>
      <c r="BC63" s="18"/>
      <c r="BD63" s="3" t="s">
        <v>136</v>
      </c>
      <c r="BE63" s="61" t="s">
        <v>149</v>
      </c>
      <c r="BF63" s="18" t="s">
        <v>343</v>
      </c>
      <c r="BG63" s="71" t="s">
        <v>137</v>
      </c>
      <c r="BH63" s="25" t="s">
        <v>10</v>
      </c>
      <c r="BI63" s="174"/>
      <c r="BJ63" s="174"/>
      <c r="BK63" s="72" t="s">
        <v>138</v>
      </c>
      <c r="BL63" s="78" t="s">
        <v>3</v>
      </c>
      <c r="BM63" s="79"/>
    </row>
    <row r="64" spans="1:65" x14ac:dyDescent="0.3">
      <c r="C64" s="43" t="s">
        <v>104</v>
      </c>
      <c r="D64" s="44" t="s">
        <v>11</v>
      </c>
      <c r="E64" s="44" t="s">
        <v>338</v>
      </c>
      <c r="F64" s="45" t="s">
        <v>80</v>
      </c>
      <c r="G64" s="44" t="s">
        <v>321</v>
      </c>
      <c r="H64" s="38" t="s">
        <v>121</v>
      </c>
      <c r="I64" s="139">
        <v>43796</v>
      </c>
      <c r="J64" s="45" t="s">
        <v>425</v>
      </c>
      <c r="K64" s="281"/>
      <c r="L64" s="48">
        <v>40144</v>
      </c>
      <c r="M64" s="40" t="s">
        <v>86</v>
      </c>
      <c r="N64" s="40">
        <v>10</v>
      </c>
      <c r="O64" s="14"/>
      <c r="P64" s="12"/>
      <c r="Q64" s="14"/>
      <c r="R64" s="12"/>
      <c r="S64" s="14"/>
      <c r="T64" s="12"/>
      <c r="U64" s="14"/>
      <c r="V64" s="12"/>
      <c r="W64" s="41" t="s">
        <v>14</v>
      </c>
      <c r="Y64" s="145">
        <v>1.3</v>
      </c>
      <c r="Z64" s="12" t="s">
        <v>274</v>
      </c>
      <c r="AA64" s="14" t="s">
        <v>6</v>
      </c>
      <c r="AB64" s="12">
        <v>2</v>
      </c>
      <c r="AC64" s="14"/>
      <c r="AD64" s="52">
        <v>43796</v>
      </c>
      <c r="AE64" s="1" t="s">
        <v>87</v>
      </c>
      <c r="AG64" s="1"/>
      <c r="AI64" s="112">
        <v>40</v>
      </c>
      <c r="AL64" s="6">
        <v>36.283348160554631</v>
      </c>
      <c r="AP64" s="171">
        <f t="shared" si="5"/>
        <v>36.283348160554631</v>
      </c>
      <c r="AQ64" s="172"/>
      <c r="AR64" s="353"/>
      <c r="AS64" s="353"/>
      <c r="AT64" s="18" t="s">
        <v>89</v>
      </c>
      <c r="AU64" s="162">
        <v>0.75</v>
      </c>
      <c r="AV64" s="3" t="s">
        <v>90</v>
      </c>
      <c r="AW64" s="3" t="s">
        <v>173</v>
      </c>
      <c r="AX64" s="18" t="s">
        <v>132</v>
      </c>
      <c r="AY64" s="3" t="s">
        <v>10</v>
      </c>
      <c r="AZ64" s="149" t="s">
        <v>10</v>
      </c>
      <c r="BA64" s="18" t="s">
        <v>10</v>
      </c>
      <c r="BB64" s="3" t="s">
        <v>335</v>
      </c>
      <c r="BC64" s="18"/>
      <c r="BD64" s="3" t="s">
        <v>149</v>
      </c>
      <c r="BE64" s="61" t="s">
        <v>177</v>
      </c>
      <c r="BF64" s="18" t="s">
        <v>343</v>
      </c>
      <c r="BG64" s="71" t="s">
        <v>137</v>
      </c>
      <c r="BH64" s="25" t="s">
        <v>10</v>
      </c>
      <c r="BI64" s="174"/>
      <c r="BJ64" s="174"/>
      <c r="BK64" s="72" t="s">
        <v>138</v>
      </c>
      <c r="BL64" s="78" t="s">
        <v>3</v>
      </c>
      <c r="BM64" s="79"/>
    </row>
    <row r="65" spans="1:65" x14ac:dyDescent="0.3">
      <c r="C65" s="43" t="s">
        <v>105</v>
      </c>
      <c r="D65" s="44" t="s">
        <v>11</v>
      </c>
      <c r="E65" s="44" t="s">
        <v>339</v>
      </c>
      <c r="F65" s="45" t="s">
        <v>81</v>
      </c>
      <c r="G65" s="44" t="s">
        <v>322</v>
      </c>
      <c r="H65" s="38" t="s">
        <v>121</v>
      </c>
      <c r="I65" s="139">
        <v>43797</v>
      </c>
      <c r="J65" s="45" t="s">
        <v>426</v>
      </c>
      <c r="K65" s="281"/>
      <c r="L65" s="48">
        <v>40144</v>
      </c>
      <c r="M65" s="40" t="s">
        <v>86</v>
      </c>
      <c r="N65" s="40">
        <v>10</v>
      </c>
      <c r="O65" s="14"/>
      <c r="P65" s="12"/>
      <c r="Q65" s="14"/>
      <c r="R65" s="12"/>
      <c r="S65" s="14"/>
      <c r="T65" s="12"/>
      <c r="U65" s="14"/>
      <c r="V65" s="12"/>
      <c r="W65" s="14" t="s">
        <v>434</v>
      </c>
      <c r="Y65" s="145">
        <v>1.5</v>
      </c>
      <c r="Z65" s="12" t="s">
        <v>172</v>
      </c>
      <c r="AA65" s="14" t="s">
        <v>6</v>
      </c>
      <c r="AB65" s="12">
        <v>2</v>
      </c>
      <c r="AC65" s="14"/>
      <c r="AD65" s="52">
        <v>43797</v>
      </c>
      <c r="AE65" s="1" t="s">
        <v>87</v>
      </c>
      <c r="AG65" s="1"/>
      <c r="AI65" s="112">
        <v>120</v>
      </c>
      <c r="AL65" s="6">
        <v>141.14886961017828</v>
      </c>
      <c r="AP65" s="171">
        <f t="shared" si="5"/>
        <v>141.14886961017828</v>
      </c>
      <c r="AQ65" s="172"/>
      <c r="AR65" s="353"/>
      <c r="AS65" s="353"/>
      <c r="AT65" s="18" t="s">
        <v>91</v>
      </c>
      <c r="AU65" s="162">
        <v>0.1</v>
      </c>
      <c r="AV65" s="3" t="s">
        <v>135</v>
      </c>
      <c r="AW65" s="3" t="s">
        <v>135</v>
      </c>
      <c r="AX65" s="18" t="s">
        <v>132</v>
      </c>
      <c r="AY65" s="3" t="s">
        <v>10</v>
      </c>
      <c r="AZ65" s="149" t="s">
        <v>10</v>
      </c>
      <c r="BA65" s="18" t="s">
        <v>10</v>
      </c>
      <c r="BB65" s="3" t="s">
        <v>330</v>
      </c>
      <c r="BC65" s="18"/>
      <c r="BD65" s="3" t="s">
        <v>136</v>
      </c>
      <c r="BE65" s="61" t="s">
        <v>177</v>
      </c>
      <c r="BF65" s="18" t="s">
        <v>343</v>
      </c>
      <c r="BG65" s="71" t="s">
        <v>137</v>
      </c>
      <c r="BH65" s="25" t="s">
        <v>10</v>
      </c>
      <c r="BI65" s="174"/>
      <c r="BJ65" s="174"/>
      <c r="BK65" s="72" t="s">
        <v>138</v>
      </c>
      <c r="BL65" s="78" t="s">
        <v>3</v>
      </c>
      <c r="BM65" s="79"/>
    </row>
    <row r="66" spans="1:65" ht="15.6" x14ac:dyDescent="0.3">
      <c r="C66" s="43" t="s">
        <v>96</v>
      </c>
      <c r="D66" s="44" t="s">
        <v>23</v>
      </c>
      <c r="E66" s="44" t="s">
        <v>340</v>
      </c>
      <c r="F66" s="45" t="s">
        <v>79</v>
      </c>
      <c r="G66" s="44" t="s">
        <v>323</v>
      </c>
      <c r="H66" s="38" t="s">
        <v>121</v>
      </c>
      <c r="I66" s="139">
        <v>43794</v>
      </c>
      <c r="J66" s="45" t="s">
        <v>427</v>
      </c>
      <c r="K66" s="281"/>
      <c r="L66" s="48">
        <v>40507</v>
      </c>
      <c r="M66" s="40" t="s">
        <v>438</v>
      </c>
      <c r="N66" s="40">
        <v>9</v>
      </c>
      <c r="O66" s="14" t="s">
        <v>147</v>
      </c>
      <c r="P66" s="12" t="s">
        <v>90</v>
      </c>
      <c r="Q66" s="14" t="s">
        <v>148</v>
      </c>
      <c r="R66" s="12" t="s">
        <v>132</v>
      </c>
      <c r="S66" s="14" t="s">
        <v>139</v>
      </c>
      <c r="T66" s="12" t="s">
        <v>133</v>
      </c>
      <c r="U66" s="14" t="s">
        <v>140</v>
      </c>
      <c r="V66" s="12" t="s">
        <v>141</v>
      </c>
      <c r="W66" s="41" t="s">
        <v>22</v>
      </c>
      <c r="Y66" s="145">
        <v>5.9</v>
      </c>
      <c r="Z66" s="12" t="s">
        <v>274</v>
      </c>
      <c r="AA66" s="14" t="s">
        <v>10</v>
      </c>
      <c r="AB66" s="12">
        <v>2</v>
      </c>
      <c r="AC66" s="14">
        <v>7</v>
      </c>
      <c r="AD66" s="52">
        <v>43794</v>
      </c>
      <c r="AE66" s="1" t="s">
        <v>88</v>
      </c>
      <c r="AG66" s="1"/>
      <c r="AI66" s="112">
        <v>1200</v>
      </c>
      <c r="AJ66" s="6">
        <v>1200</v>
      </c>
      <c r="AK66" s="120">
        <v>800</v>
      </c>
      <c r="AL66" s="6">
        <v>1445.2662899082388</v>
      </c>
      <c r="AM66" s="6">
        <v>1118.2979838939893</v>
      </c>
      <c r="AN66" s="6">
        <v>950.84090234454243</v>
      </c>
      <c r="AP66" s="171">
        <f t="shared" si="5"/>
        <v>1445.2662899082388</v>
      </c>
      <c r="AQ66" s="172">
        <f t="shared" si="2"/>
        <v>950.84090234454243</v>
      </c>
      <c r="AR66" s="353"/>
      <c r="AS66" s="353"/>
      <c r="AT66" s="22" t="s">
        <v>91</v>
      </c>
      <c r="AU66" s="162">
        <v>0.05</v>
      </c>
      <c r="AV66" s="67" t="s">
        <v>135</v>
      </c>
      <c r="AW66" s="23" t="s">
        <v>135</v>
      </c>
      <c r="AX66" s="62" t="s">
        <v>132</v>
      </c>
      <c r="AY66" s="67" t="s">
        <v>10</v>
      </c>
      <c r="AZ66" s="149" t="s">
        <v>10</v>
      </c>
      <c r="BA66" s="18" t="s">
        <v>10</v>
      </c>
      <c r="BB66" s="156" t="s">
        <v>327</v>
      </c>
      <c r="BC66" s="18"/>
      <c r="BD66" s="3" t="s">
        <v>149</v>
      </c>
      <c r="BE66" s="61" t="s">
        <v>136</v>
      </c>
      <c r="BF66" s="18" t="s">
        <v>343</v>
      </c>
      <c r="BG66" s="71" t="s">
        <v>137</v>
      </c>
      <c r="BH66" s="25" t="s">
        <v>6</v>
      </c>
      <c r="BI66" s="174">
        <f>(100/AP67*AP66)-100</f>
        <v>136.96343245688928</v>
      </c>
      <c r="BJ66" s="174">
        <f>(100/AQ67*AQ66)-100</f>
        <v>144.8256163174795</v>
      </c>
      <c r="BK66" s="72" t="s">
        <v>144</v>
      </c>
      <c r="BL66" s="78" t="s">
        <v>3</v>
      </c>
      <c r="BM66" s="79"/>
    </row>
    <row r="67" spans="1:65" ht="15.6" x14ac:dyDescent="0.3">
      <c r="C67" s="43" t="s">
        <v>145</v>
      </c>
      <c r="D67" s="44" t="s">
        <v>23</v>
      </c>
      <c r="E67" s="44" t="s">
        <v>340</v>
      </c>
      <c r="F67" s="45" t="s">
        <v>79</v>
      </c>
      <c r="G67" s="44" t="s">
        <v>323</v>
      </c>
      <c r="H67" s="38" t="s">
        <v>121</v>
      </c>
      <c r="I67" s="139">
        <v>43794</v>
      </c>
      <c r="J67" s="45" t="s">
        <v>428</v>
      </c>
      <c r="K67" s="281"/>
      <c r="L67" s="48">
        <v>40507</v>
      </c>
      <c r="M67" s="40" t="s">
        <v>438</v>
      </c>
      <c r="N67" s="40">
        <v>9</v>
      </c>
      <c r="O67" s="14" t="s">
        <v>147</v>
      </c>
      <c r="P67" s="12" t="s">
        <v>90</v>
      </c>
      <c r="Q67" s="14" t="s">
        <v>148</v>
      </c>
      <c r="R67" s="12" t="s">
        <v>132</v>
      </c>
      <c r="S67" s="14" t="s">
        <v>139</v>
      </c>
      <c r="T67" s="12" t="s">
        <v>133</v>
      </c>
      <c r="U67" s="14" t="s">
        <v>140</v>
      </c>
      <c r="V67" s="12" t="s">
        <v>141</v>
      </c>
      <c r="W67" s="41" t="s">
        <v>22</v>
      </c>
      <c r="Y67" s="145">
        <v>5.9</v>
      </c>
      <c r="Z67" s="12" t="s">
        <v>274</v>
      </c>
      <c r="AA67" s="14" t="s">
        <v>10</v>
      </c>
      <c r="AB67" s="12">
        <v>2</v>
      </c>
      <c r="AC67" s="14">
        <v>7</v>
      </c>
      <c r="AD67" s="52">
        <v>43794</v>
      </c>
      <c r="AE67" s="1" t="s">
        <v>88</v>
      </c>
      <c r="AG67" s="1"/>
      <c r="AI67" s="112">
        <v>280</v>
      </c>
      <c r="AJ67" s="6">
        <v>280</v>
      </c>
      <c r="AL67" s="6">
        <v>609.91110523822101</v>
      </c>
      <c r="AM67" s="6">
        <v>388.37476104278738</v>
      </c>
      <c r="AP67" s="171">
        <f t="shared" si="5"/>
        <v>609.91110523822101</v>
      </c>
      <c r="AQ67" s="172">
        <f t="shared" ref="AQ67:AQ71" si="6">MIN(AM67:AN67)</f>
        <v>388.37476104278738</v>
      </c>
      <c r="AR67" s="353"/>
      <c r="AS67" s="353"/>
      <c r="AT67" s="22" t="s">
        <v>91</v>
      </c>
      <c r="AU67" s="162">
        <v>0.05</v>
      </c>
      <c r="AV67" s="67" t="s">
        <v>135</v>
      </c>
      <c r="AW67" s="23" t="s">
        <v>135</v>
      </c>
      <c r="AX67" s="62" t="s">
        <v>132</v>
      </c>
      <c r="AY67" s="67" t="s">
        <v>10</v>
      </c>
      <c r="AZ67" s="149" t="s">
        <v>10</v>
      </c>
      <c r="BA67" s="18" t="s">
        <v>10</v>
      </c>
      <c r="BB67" s="156" t="s">
        <v>327</v>
      </c>
      <c r="BC67" s="18"/>
      <c r="BD67" s="3" t="s">
        <v>149</v>
      </c>
      <c r="BE67" s="61" t="s">
        <v>136</v>
      </c>
      <c r="BF67" s="18" t="s">
        <v>343</v>
      </c>
      <c r="BG67" s="71" t="s">
        <v>137</v>
      </c>
      <c r="BH67" s="25" t="s">
        <v>10</v>
      </c>
      <c r="BI67" s="222"/>
      <c r="BJ67" s="174"/>
      <c r="BK67" s="72" t="s">
        <v>138</v>
      </c>
      <c r="BL67" s="78" t="s">
        <v>3</v>
      </c>
      <c r="BM67" s="79"/>
    </row>
    <row r="68" spans="1:65" ht="15.6" x14ac:dyDescent="0.3">
      <c r="C68" s="43" t="s">
        <v>146</v>
      </c>
      <c r="D68" s="44" t="s">
        <v>23</v>
      </c>
      <c r="E68" s="44" t="s">
        <v>340</v>
      </c>
      <c r="F68" s="45" t="s">
        <v>79</v>
      </c>
      <c r="G68" s="44" t="s">
        <v>323</v>
      </c>
      <c r="H68" s="38" t="s">
        <v>121</v>
      </c>
      <c r="I68" s="139">
        <v>43797</v>
      </c>
      <c r="J68" s="45" t="s">
        <v>429</v>
      </c>
      <c r="K68" s="281"/>
      <c r="L68" s="48">
        <v>40510</v>
      </c>
      <c r="M68" s="40" t="s">
        <v>438</v>
      </c>
      <c r="N68" s="40">
        <v>9</v>
      </c>
      <c r="O68" s="14" t="s">
        <v>147</v>
      </c>
      <c r="P68" s="12" t="s">
        <v>90</v>
      </c>
      <c r="Q68" s="14" t="s">
        <v>148</v>
      </c>
      <c r="R68" s="12" t="s">
        <v>132</v>
      </c>
      <c r="S68" s="14" t="s">
        <v>139</v>
      </c>
      <c r="T68" s="12" t="s">
        <v>133</v>
      </c>
      <c r="U68" s="14" t="s">
        <v>140</v>
      </c>
      <c r="V68" s="12" t="s">
        <v>141</v>
      </c>
      <c r="W68" s="41" t="s">
        <v>22</v>
      </c>
      <c r="Y68" s="145">
        <v>5.9</v>
      </c>
      <c r="Z68" s="12" t="s">
        <v>274</v>
      </c>
      <c r="AA68" s="14" t="s">
        <v>10</v>
      </c>
      <c r="AB68" s="12">
        <v>2</v>
      </c>
      <c r="AC68" s="14">
        <v>7</v>
      </c>
      <c r="AD68" s="52">
        <v>43797</v>
      </c>
      <c r="AE68" s="1" t="s">
        <v>87</v>
      </c>
      <c r="AG68" s="1"/>
      <c r="AI68" s="112">
        <v>360</v>
      </c>
      <c r="AJ68" s="6">
        <v>180</v>
      </c>
      <c r="AL68" s="6">
        <v>425.68421890565736</v>
      </c>
      <c r="AM68" s="6">
        <v>226.71464309611824</v>
      </c>
      <c r="AP68" s="171">
        <f t="shared" si="5"/>
        <v>425.68421890565736</v>
      </c>
      <c r="AQ68" s="172">
        <f t="shared" si="6"/>
        <v>226.71464309611824</v>
      </c>
      <c r="AR68" s="353"/>
      <c r="AS68" s="353"/>
      <c r="AT68" s="18" t="s">
        <v>91</v>
      </c>
      <c r="AU68" s="162">
        <v>0.05</v>
      </c>
      <c r="AV68" s="67" t="s">
        <v>135</v>
      </c>
      <c r="AW68" s="23" t="s">
        <v>135</v>
      </c>
      <c r="AX68" s="62" t="s">
        <v>132</v>
      </c>
      <c r="AY68" s="67" t="s">
        <v>10</v>
      </c>
      <c r="AZ68" s="149" t="s">
        <v>10</v>
      </c>
      <c r="BA68" s="18" t="s">
        <v>10</v>
      </c>
      <c r="BB68" s="156" t="s">
        <v>327</v>
      </c>
      <c r="BC68" s="18"/>
      <c r="BD68" s="3" t="s">
        <v>149</v>
      </c>
      <c r="BE68" s="61" t="s">
        <v>136</v>
      </c>
      <c r="BF68" s="18" t="s">
        <v>343</v>
      </c>
      <c r="BG68" s="71" t="s">
        <v>137</v>
      </c>
      <c r="BH68" s="25" t="s">
        <v>6</v>
      </c>
      <c r="BI68" s="174">
        <f>(100/AP67*AP68)-100</f>
        <v>-30.205530732320042</v>
      </c>
      <c r="BJ68" s="174">
        <f>(100/AQ67*AQ68)-100</f>
        <v>-41.62477435779072</v>
      </c>
      <c r="BK68" s="72" t="s">
        <v>143</v>
      </c>
      <c r="BL68" s="78" t="s">
        <v>3</v>
      </c>
      <c r="BM68" s="79"/>
    </row>
    <row r="69" spans="1:65" ht="15.6" x14ac:dyDescent="0.3">
      <c r="C69" s="43" t="s">
        <v>98</v>
      </c>
      <c r="D69" s="44" t="s">
        <v>23</v>
      </c>
      <c r="E69" s="44" t="s">
        <v>341</v>
      </c>
      <c r="F69" s="45" t="s">
        <v>82</v>
      </c>
      <c r="G69" s="44" t="s">
        <v>324</v>
      </c>
      <c r="H69" s="38" t="s">
        <v>121</v>
      </c>
      <c r="I69" s="139">
        <v>43797</v>
      </c>
      <c r="J69" s="45" t="s">
        <v>430</v>
      </c>
      <c r="K69" s="281"/>
      <c r="L69" s="48">
        <v>40510</v>
      </c>
      <c r="M69" s="40" t="s">
        <v>438</v>
      </c>
      <c r="N69" s="40">
        <v>9</v>
      </c>
      <c r="O69" s="14" t="s">
        <v>147</v>
      </c>
      <c r="P69" s="12" t="s">
        <v>90</v>
      </c>
      <c r="Q69" s="14" t="s">
        <v>148</v>
      </c>
      <c r="R69" s="12" t="s">
        <v>132</v>
      </c>
      <c r="S69" s="14" t="s">
        <v>139</v>
      </c>
      <c r="T69" s="12" t="s">
        <v>133</v>
      </c>
      <c r="U69" s="14" t="s">
        <v>140</v>
      </c>
      <c r="V69" s="12" t="s">
        <v>141</v>
      </c>
      <c r="W69" s="41" t="s">
        <v>22</v>
      </c>
      <c r="Y69" s="145">
        <v>3</v>
      </c>
      <c r="Z69" s="12" t="s">
        <v>274</v>
      </c>
      <c r="AA69" s="14" t="s">
        <v>10</v>
      </c>
      <c r="AB69" s="12">
        <v>2</v>
      </c>
      <c r="AC69" s="14">
        <v>7</v>
      </c>
      <c r="AD69" s="52">
        <v>43797</v>
      </c>
      <c r="AE69" s="1" t="s">
        <v>88</v>
      </c>
      <c r="AG69" s="1"/>
      <c r="AI69" s="113">
        <v>33</v>
      </c>
      <c r="AL69" s="6">
        <v>34.558882189775453</v>
      </c>
      <c r="AP69" s="171">
        <f t="shared" si="5"/>
        <v>34.558882189775453</v>
      </c>
      <c r="AQ69" s="172"/>
      <c r="AR69" s="353"/>
      <c r="AS69" s="353"/>
      <c r="AT69" s="18" t="s">
        <v>91</v>
      </c>
      <c r="AU69" s="162">
        <v>0.05</v>
      </c>
      <c r="AV69" s="67" t="s">
        <v>135</v>
      </c>
      <c r="AW69" s="23" t="s">
        <v>135</v>
      </c>
      <c r="AX69" s="62" t="s">
        <v>132</v>
      </c>
      <c r="AY69" s="67" t="s">
        <v>10</v>
      </c>
      <c r="AZ69" s="149" t="s">
        <v>10</v>
      </c>
      <c r="BA69" s="18" t="s">
        <v>6</v>
      </c>
      <c r="BB69" s="156" t="s">
        <v>327</v>
      </c>
      <c r="BC69" s="18"/>
      <c r="BD69" s="3" t="s">
        <v>149</v>
      </c>
      <c r="BE69" s="61" t="s">
        <v>136</v>
      </c>
      <c r="BF69" s="18" t="s">
        <v>343</v>
      </c>
      <c r="BG69" s="71" t="s">
        <v>137</v>
      </c>
      <c r="BH69" s="25" t="s">
        <v>10</v>
      </c>
      <c r="BI69" s="25"/>
      <c r="BJ69" s="25"/>
      <c r="BK69" s="72" t="s">
        <v>138</v>
      </c>
      <c r="BL69" s="78" t="s">
        <v>3</v>
      </c>
      <c r="BM69" s="79"/>
    </row>
    <row r="70" spans="1:65" ht="15.6" x14ac:dyDescent="0.3">
      <c r="C70" s="43" t="s">
        <v>97</v>
      </c>
      <c r="D70" s="44" t="s">
        <v>23</v>
      </c>
      <c r="E70" s="44" t="s">
        <v>342</v>
      </c>
      <c r="F70" s="45" t="s">
        <v>83</v>
      </c>
      <c r="G70" s="44" t="s">
        <v>325</v>
      </c>
      <c r="H70" s="38" t="s">
        <v>121</v>
      </c>
      <c r="I70" s="139">
        <v>43797</v>
      </c>
      <c r="J70" s="45" t="s">
        <v>431</v>
      </c>
      <c r="K70" s="281"/>
      <c r="L70" s="48">
        <v>40510</v>
      </c>
      <c r="M70" s="40" t="s">
        <v>438</v>
      </c>
      <c r="N70" s="40">
        <v>9</v>
      </c>
      <c r="O70" s="14" t="s">
        <v>147</v>
      </c>
      <c r="P70" s="12" t="s">
        <v>90</v>
      </c>
      <c r="Q70" s="14" t="s">
        <v>148</v>
      </c>
      <c r="R70" s="12" t="s">
        <v>132</v>
      </c>
      <c r="S70" s="14" t="s">
        <v>139</v>
      </c>
      <c r="T70" s="12" t="s">
        <v>133</v>
      </c>
      <c r="U70" s="14" t="s">
        <v>140</v>
      </c>
      <c r="V70" s="12" t="s">
        <v>141</v>
      </c>
      <c r="W70" s="41" t="s">
        <v>22</v>
      </c>
      <c r="Y70" s="145">
        <v>3</v>
      </c>
      <c r="Z70" s="12" t="s">
        <v>172</v>
      </c>
      <c r="AA70" s="14" t="s">
        <v>10</v>
      </c>
      <c r="AB70" s="12">
        <v>2</v>
      </c>
      <c r="AC70" s="14">
        <v>7</v>
      </c>
      <c r="AD70" s="52">
        <v>43797</v>
      </c>
      <c r="AE70" s="1" t="s">
        <v>87</v>
      </c>
      <c r="AG70" s="1"/>
      <c r="AI70" s="113">
        <v>80</v>
      </c>
      <c r="AL70" s="6">
        <v>85.398608892666701</v>
      </c>
      <c r="AP70" s="171">
        <f t="shared" si="5"/>
        <v>85.398608892666701</v>
      </c>
      <c r="AQ70" s="172"/>
      <c r="AR70" s="353"/>
      <c r="AS70" s="353"/>
      <c r="AT70" s="18" t="s">
        <v>91</v>
      </c>
      <c r="AU70" s="162">
        <v>0.05</v>
      </c>
      <c r="AV70" s="67" t="s">
        <v>135</v>
      </c>
      <c r="AW70" s="23" t="s">
        <v>135</v>
      </c>
      <c r="AX70" s="62" t="s">
        <v>132</v>
      </c>
      <c r="AY70" s="67" t="s">
        <v>10</v>
      </c>
      <c r="AZ70" s="149" t="s">
        <v>10</v>
      </c>
      <c r="BA70" s="18" t="s">
        <v>6</v>
      </c>
      <c r="BB70" s="3" t="s">
        <v>327</v>
      </c>
      <c r="BC70" s="18"/>
      <c r="BD70" s="3" t="s">
        <v>149</v>
      </c>
      <c r="BE70" s="61" t="s">
        <v>136</v>
      </c>
      <c r="BF70" s="18" t="s">
        <v>343</v>
      </c>
      <c r="BG70" s="71" t="s">
        <v>137</v>
      </c>
      <c r="BH70" s="25" t="s">
        <v>10</v>
      </c>
      <c r="BI70" s="25"/>
      <c r="BJ70" s="25"/>
      <c r="BK70" s="72" t="s">
        <v>138</v>
      </c>
      <c r="BL70" s="78" t="s">
        <v>3</v>
      </c>
      <c r="BM70" s="79"/>
    </row>
    <row r="71" spans="1:65" s="255" customFormat="1" ht="28.8" x14ac:dyDescent="0.3">
      <c r="A71" s="256"/>
      <c r="B71" s="256"/>
      <c r="C71" s="225" t="s">
        <v>264</v>
      </c>
      <c r="D71" s="226" t="s">
        <v>20</v>
      </c>
      <c r="E71" s="226" t="s">
        <v>21</v>
      </c>
      <c r="F71" s="227" t="s">
        <v>77</v>
      </c>
      <c r="G71" s="226" t="s">
        <v>296</v>
      </c>
      <c r="H71" s="224" t="s">
        <v>121</v>
      </c>
      <c r="I71" s="257">
        <v>43787</v>
      </c>
      <c r="J71" s="227" t="s">
        <v>432</v>
      </c>
      <c r="K71" s="284" t="s">
        <v>432</v>
      </c>
      <c r="L71" s="258" t="s">
        <v>272</v>
      </c>
      <c r="M71" s="230" t="s">
        <v>436</v>
      </c>
      <c r="N71" s="230">
        <v>1.5</v>
      </c>
      <c r="O71" s="233"/>
      <c r="P71" s="230"/>
      <c r="Q71" s="233"/>
      <c r="R71" s="230"/>
      <c r="S71" s="233"/>
      <c r="T71" s="230"/>
      <c r="U71" s="233"/>
      <c r="V71" s="230"/>
      <c r="W71" s="41" t="s">
        <v>22</v>
      </c>
      <c r="X71" s="234"/>
      <c r="Y71" s="234">
        <v>-0.14000000000000001</v>
      </c>
      <c r="Z71" s="230" t="s">
        <v>281</v>
      </c>
      <c r="AA71" s="233" t="s">
        <v>10</v>
      </c>
      <c r="AB71" s="230">
        <v>2</v>
      </c>
      <c r="AC71" s="233"/>
      <c r="AD71" s="259">
        <v>43787</v>
      </c>
      <c r="AE71" s="236" t="s">
        <v>87</v>
      </c>
      <c r="AF71" s="260"/>
      <c r="AG71" s="236"/>
      <c r="AH71" s="260"/>
      <c r="AI71" s="261"/>
      <c r="AJ71" s="260"/>
      <c r="AK71" s="262"/>
      <c r="AL71" s="260">
        <v>145.61678096811906</v>
      </c>
      <c r="AM71" s="260">
        <v>58.495126562768299</v>
      </c>
      <c r="AN71" s="260"/>
      <c r="AO71" s="260"/>
      <c r="AP71" s="263">
        <f t="shared" si="5"/>
        <v>145.61678096811906</v>
      </c>
      <c r="AQ71" s="240">
        <f t="shared" si="6"/>
        <v>58.495126562768299</v>
      </c>
      <c r="AR71" s="355"/>
      <c r="AS71" s="355"/>
      <c r="AT71" s="241" t="s">
        <v>89</v>
      </c>
      <c r="AU71" s="264">
        <v>0.1</v>
      </c>
      <c r="AV71" s="265" t="s">
        <v>90</v>
      </c>
      <c r="AW71" s="265" t="s">
        <v>173</v>
      </c>
      <c r="AX71" s="266" t="s">
        <v>132</v>
      </c>
      <c r="AY71" s="265" t="s">
        <v>10</v>
      </c>
      <c r="AZ71" s="245" t="s">
        <v>10</v>
      </c>
      <c r="BA71" s="241" t="s">
        <v>10</v>
      </c>
      <c r="BB71" s="246" t="s">
        <v>326</v>
      </c>
      <c r="BC71" s="241"/>
      <c r="BD71" s="247" t="s">
        <v>136</v>
      </c>
      <c r="BE71" s="248" t="s">
        <v>136</v>
      </c>
      <c r="BF71" s="241" t="s">
        <v>90</v>
      </c>
      <c r="BG71" s="249" t="s">
        <v>196</v>
      </c>
      <c r="BH71" s="250" t="s">
        <v>10</v>
      </c>
      <c r="BI71" s="250"/>
      <c r="BJ71" s="250"/>
      <c r="BK71" s="252" t="s">
        <v>138</v>
      </c>
      <c r="BL71" s="253" t="s">
        <v>3</v>
      </c>
      <c r="BM71" s="254"/>
    </row>
    <row r="72" spans="1:65" ht="15.6" x14ac:dyDescent="0.3">
      <c r="C72" s="27"/>
      <c r="D72" s="2"/>
      <c r="E72" s="2"/>
      <c r="F72" s="7"/>
      <c r="G72" s="2"/>
      <c r="H72" s="135"/>
      <c r="I72" s="139"/>
      <c r="J72" s="7"/>
      <c r="K72" s="285"/>
      <c r="L72" s="31"/>
      <c r="M72" s="12"/>
      <c r="N72" s="12"/>
      <c r="O72" s="14"/>
      <c r="P72" s="12"/>
      <c r="Q72" s="14"/>
      <c r="R72" s="12"/>
      <c r="S72" s="14"/>
      <c r="T72" s="12"/>
      <c r="U72" s="14"/>
      <c r="V72" s="12"/>
      <c r="W72" s="14"/>
      <c r="Y72" s="145"/>
      <c r="Z72" s="12"/>
      <c r="AA72" s="14"/>
      <c r="AB72" s="12"/>
      <c r="AC72" s="14"/>
      <c r="AD72" s="52"/>
      <c r="AE72" s="1"/>
      <c r="AG72" s="1"/>
      <c r="AP72" s="113"/>
      <c r="AQ72" s="119"/>
      <c r="AT72" s="18"/>
      <c r="AU72" s="162"/>
      <c r="AV72" s="67"/>
      <c r="AW72" s="67"/>
      <c r="AX72" s="62"/>
      <c r="AY72" s="67"/>
      <c r="BA72" s="18"/>
      <c r="BC72" s="18"/>
      <c r="BD72" s="3"/>
      <c r="BE72" s="61"/>
      <c r="BF72" s="18"/>
      <c r="BG72" s="71"/>
      <c r="BH72" s="25"/>
      <c r="BI72" s="25"/>
      <c r="BJ72" s="25"/>
      <c r="BK72" s="72"/>
      <c r="BL72" s="78"/>
      <c r="BM72" s="79"/>
    </row>
    <row r="73" spans="1:65" ht="15" thickBot="1" x14ac:dyDescent="0.35">
      <c r="C73" s="28"/>
      <c r="D73" s="30"/>
      <c r="E73" s="30"/>
      <c r="F73" s="29"/>
      <c r="G73" s="30"/>
      <c r="H73" s="136"/>
      <c r="I73" s="30"/>
      <c r="J73" s="29"/>
      <c r="K73" s="286"/>
      <c r="L73" s="32"/>
      <c r="M73" s="36"/>
      <c r="N73" s="36"/>
      <c r="O73" s="33"/>
      <c r="P73" s="36"/>
      <c r="Q73" s="33"/>
      <c r="R73" s="36"/>
      <c r="S73" s="33"/>
      <c r="T73" s="36"/>
      <c r="U73" s="33"/>
      <c r="V73" s="36"/>
      <c r="W73" s="33"/>
      <c r="X73" s="146"/>
      <c r="Y73" s="146"/>
      <c r="Z73" s="36"/>
      <c r="AA73" s="33"/>
      <c r="AB73" s="36"/>
      <c r="AC73" s="33"/>
      <c r="AD73" s="53"/>
      <c r="AE73" s="55"/>
      <c r="AF73" s="54"/>
      <c r="AG73" s="55"/>
      <c r="AH73" s="54"/>
      <c r="AI73" s="114"/>
      <c r="AJ73" s="54"/>
      <c r="AK73" s="121"/>
      <c r="AL73" s="54"/>
      <c r="AM73" s="54"/>
      <c r="AN73" s="54"/>
      <c r="AO73" s="54"/>
      <c r="AP73" s="114"/>
      <c r="AQ73" s="121"/>
      <c r="AR73" s="54"/>
      <c r="AS73" s="54"/>
      <c r="AT73" s="63"/>
      <c r="AU73" s="163"/>
      <c r="AV73" s="68"/>
      <c r="AW73" s="68"/>
      <c r="AX73" s="63"/>
      <c r="AY73" s="68"/>
      <c r="AZ73" s="150"/>
      <c r="BA73" s="63"/>
      <c r="BB73" s="68"/>
      <c r="BC73" s="63"/>
      <c r="BD73" s="68"/>
      <c r="BE73" s="64"/>
      <c r="BF73" s="63"/>
      <c r="BG73" s="73"/>
      <c r="BH73" s="75"/>
      <c r="BI73" s="75"/>
      <c r="BJ73" s="75"/>
      <c r="BK73" s="74"/>
      <c r="BL73" s="80"/>
      <c r="BM73" s="81"/>
    </row>
    <row r="74" spans="1:65" s="15" customFormat="1" x14ac:dyDescent="0.3">
      <c r="I74" s="16"/>
      <c r="K74" s="287"/>
      <c r="X74" s="115"/>
      <c r="Y74" s="16"/>
      <c r="AD74" s="16"/>
      <c r="AE74" s="16"/>
      <c r="AF74" s="16"/>
      <c r="AG74" s="16"/>
      <c r="AH74" s="16"/>
      <c r="AI74" s="115"/>
      <c r="AJ74" s="16"/>
      <c r="AK74" s="120"/>
      <c r="AL74" s="16"/>
      <c r="AM74" s="16"/>
      <c r="AN74" s="16"/>
      <c r="AO74" s="16"/>
      <c r="AP74" s="16"/>
      <c r="AQ74" s="16"/>
      <c r="AR74" s="16"/>
      <c r="AS74" s="16"/>
      <c r="AZ74" s="120"/>
      <c r="BB74" s="151"/>
    </row>
    <row r="75" spans="1:65" s="15" customFormat="1" ht="16.2" customHeight="1" x14ac:dyDescent="0.3">
      <c r="A75" s="17" t="s">
        <v>110</v>
      </c>
      <c r="I75" s="16"/>
      <c r="K75" s="287"/>
      <c r="X75" s="115"/>
      <c r="Y75" s="16"/>
      <c r="AD75" s="16"/>
      <c r="AE75" s="16"/>
      <c r="AF75" s="16"/>
      <c r="AG75" s="16"/>
      <c r="AH75" s="16"/>
      <c r="AI75" s="115"/>
      <c r="AJ75" s="16"/>
      <c r="AK75" s="120"/>
      <c r="AL75" s="16"/>
      <c r="AM75" s="16"/>
      <c r="AN75" s="16"/>
      <c r="AO75" s="16"/>
      <c r="AP75" s="16"/>
      <c r="AQ75" s="16"/>
      <c r="AR75" s="16"/>
      <c r="AS75" s="16"/>
      <c r="AZ75" s="120"/>
      <c r="BB75" s="151"/>
    </row>
    <row r="76" spans="1:65" s="15" customFormat="1" x14ac:dyDescent="0.3">
      <c r="I76" s="16"/>
      <c r="K76" s="287"/>
      <c r="X76" s="115"/>
      <c r="Y76" s="16"/>
      <c r="AD76" s="16"/>
      <c r="AE76" s="16"/>
      <c r="AF76" s="16"/>
      <c r="AG76" s="16"/>
      <c r="AH76" s="16"/>
      <c r="AI76" s="115"/>
      <c r="AJ76" s="16"/>
      <c r="AK76" s="120"/>
      <c r="AL76" s="16"/>
      <c r="AM76" s="16"/>
      <c r="AN76" s="16"/>
      <c r="AO76" s="16"/>
      <c r="AP76" s="16"/>
      <c r="AQ76" s="16"/>
      <c r="AR76" s="16"/>
      <c r="AS76" s="16"/>
      <c r="AZ76" s="120"/>
      <c r="BB76" s="151"/>
    </row>
    <row r="77" spans="1:65" s="15" customFormat="1" x14ac:dyDescent="0.3">
      <c r="I77" s="16"/>
      <c r="K77" s="287"/>
      <c r="X77" s="115"/>
      <c r="Y77" s="16"/>
      <c r="AD77" s="16"/>
      <c r="AE77" s="16"/>
      <c r="AF77" s="16"/>
      <c r="AG77" s="16"/>
      <c r="AH77" s="16"/>
      <c r="AI77" s="115"/>
      <c r="AJ77" s="16"/>
      <c r="AK77" s="120"/>
      <c r="AL77" s="16"/>
      <c r="AM77" s="16"/>
      <c r="AN77" s="16"/>
      <c r="AO77" s="16"/>
      <c r="AP77" s="16"/>
      <c r="AQ77" s="16"/>
      <c r="AR77" s="16"/>
      <c r="AS77" s="16"/>
      <c r="AZ77" s="120"/>
      <c r="BB77" s="151"/>
    </row>
    <row r="78" spans="1:65" s="15" customFormat="1" x14ac:dyDescent="0.3">
      <c r="I78" s="16"/>
      <c r="K78" s="287"/>
      <c r="X78" s="115"/>
      <c r="Y78" s="16"/>
      <c r="AD78" s="16"/>
      <c r="AE78" s="16"/>
      <c r="AF78" s="16"/>
      <c r="AG78" s="16"/>
      <c r="AH78" s="16"/>
      <c r="AI78" s="115"/>
      <c r="AJ78" s="16"/>
      <c r="AK78" s="120"/>
      <c r="AL78" s="16"/>
      <c r="AM78" s="16"/>
      <c r="AN78" s="16"/>
      <c r="AO78" s="16"/>
      <c r="AP78" s="16"/>
      <c r="AQ78" s="16"/>
      <c r="AR78" s="16"/>
      <c r="AS78" s="16"/>
      <c r="AZ78" s="120"/>
      <c r="BB78" s="151"/>
    </row>
    <row r="79" spans="1:65" s="15" customFormat="1" x14ac:dyDescent="0.3">
      <c r="I79" s="16"/>
      <c r="K79" s="287"/>
      <c r="X79" s="115"/>
      <c r="Y79" s="16"/>
      <c r="AD79" s="16"/>
      <c r="AE79" s="16"/>
      <c r="AF79" s="16"/>
      <c r="AG79" s="16"/>
      <c r="AH79" s="16"/>
      <c r="AI79" s="115"/>
      <c r="AJ79" s="16"/>
      <c r="AK79" s="120"/>
      <c r="AL79" s="16"/>
      <c r="AM79" s="16"/>
      <c r="AN79" s="16"/>
      <c r="AO79" s="16"/>
      <c r="AP79" s="16"/>
      <c r="AQ79" s="16"/>
      <c r="AR79" s="16"/>
      <c r="AS79" s="16"/>
      <c r="AZ79" s="120"/>
      <c r="BB79" s="151"/>
    </row>
    <row r="80" spans="1:65" s="15" customFormat="1" x14ac:dyDescent="0.3">
      <c r="I80" s="16"/>
      <c r="K80" s="287"/>
      <c r="X80" s="115"/>
      <c r="Y80" s="16"/>
      <c r="AD80" s="16"/>
      <c r="AE80" s="16"/>
      <c r="AF80" s="16"/>
      <c r="AG80" s="16"/>
      <c r="AH80" s="16"/>
      <c r="AI80" s="115"/>
      <c r="AJ80" s="16"/>
      <c r="AK80" s="120"/>
      <c r="AL80" s="16"/>
      <c r="AM80" s="16"/>
      <c r="AN80" s="16"/>
      <c r="AO80" s="16"/>
      <c r="AP80" s="16"/>
      <c r="AQ80" s="16"/>
      <c r="AR80" s="16"/>
      <c r="AS80" s="16"/>
      <c r="AZ80" s="120"/>
      <c r="BB80" s="151"/>
    </row>
    <row r="81" spans="9:54" s="15" customFormat="1" x14ac:dyDescent="0.3">
      <c r="I81" s="16"/>
      <c r="K81" s="287"/>
      <c r="X81" s="115"/>
      <c r="Y81" s="16"/>
      <c r="AD81" s="16"/>
      <c r="AE81" s="16"/>
      <c r="AF81" s="16"/>
      <c r="AG81" s="16"/>
      <c r="AH81" s="16"/>
      <c r="AI81" s="115"/>
      <c r="AJ81" s="16"/>
      <c r="AK81" s="120"/>
      <c r="AL81" s="16"/>
      <c r="AM81" s="16"/>
      <c r="AN81" s="16"/>
      <c r="AO81" s="16"/>
      <c r="AP81" s="16"/>
      <c r="AQ81" s="16"/>
      <c r="AR81" s="16"/>
      <c r="AS81" s="16"/>
      <c r="AZ81" s="120"/>
      <c r="BB81" s="151"/>
    </row>
    <row r="82" spans="9:54" s="15" customFormat="1" x14ac:dyDescent="0.3">
      <c r="I82" s="16"/>
      <c r="K82" s="287"/>
      <c r="X82" s="115"/>
      <c r="Y82" s="16"/>
      <c r="AD82" s="16"/>
      <c r="AE82" s="16"/>
      <c r="AF82" s="16"/>
      <c r="AG82" s="16"/>
      <c r="AH82" s="16"/>
      <c r="AI82" s="115"/>
      <c r="AJ82" s="16"/>
      <c r="AK82" s="120"/>
      <c r="AL82" s="16"/>
      <c r="AM82" s="16"/>
      <c r="AN82" s="16"/>
      <c r="AO82" s="16"/>
      <c r="AP82" s="16"/>
      <c r="AQ82" s="16"/>
      <c r="AR82" s="16"/>
      <c r="AS82" s="16"/>
      <c r="AZ82" s="120"/>
      <c r="BB82" s="151"/>
    </row>
    <row r="83" spans="9:54" s="15" customFormat="1" x14ac:dyDescent="0.3">
      <c r="I83" s="16"/>
      <c r="K83" s="287"/>
      <c r="X83" s="115"/>
      <c r="Y83" s="16"/>
      <c r="AD83" s="16"/>
      <c r="AE83" s="16"/>
      <c r="AF83" s="16"/>
      <c r="AG83" s="16"/>
      <c r="AH83" s="16"/>
      <c r="AI83" s="115"/>
      <c r="AJ83" s="16"/>
      <c r="AK83" s="120"/>
      <c r="AL83" s="16"/>
      <c r="AM83" s="16"/>
      <c r="AN83" s="16"/>
      <c r="AO83" s="16"/>
      <c r="AP83" s="16"/>
      <c r="AQ83" s="16"/>
      <c r="AR83" s="16"/>
      <c r="AS83" s="16"/>
      <c r="AZ83" s="120"/>
      <c r="BB83" s="151"/>
    </row>
    <row r="84" spans="9:54" s="15" customFormat="1" x14ac:dyDescent="0.3">
      <c r="I84" s="16"/>
      <c r="K84" s="287"/>
      <c r="X84" s="115"/>
      <c r="Y84" s="16"/>
      <c r="AD84" s="16"/>
      <c r="AE84" s="16"/>
      <c r="AF84" s="16"/>
      <c r="AG84" s="16"/>
      <c r="AH84" s="16"/>
      <c r="AI84" s="115"/>
      <c r="AJ84" s="16"/>
      <c r="AK84" s="120"/>
      <c r="AL84" s="16"/>
      <c r="AM84" s="16"/>
      <c r="AN84" s="16"/>
      <c r="AO84" s="16"/>
      <c r="AP84" s="16"/>
      <c r="AQ84" s="16"/>
      <c r="AR84" s="16"/>
      <c r="AS84" s="16"/>
      <c r="AZ84" s="120"/>
      <c r="BB84" s="151"/>
    </row>
    <row r="85" spans="9:54" s="15" customFormat="1" x14ac:dyDescent="0.3">
      <c r="I85" s="16"/>
      <c r="K85" s="287"/>
      <c r="X85" s="115"/>
      <c r="Y85" s="16"/>
      <c r="AD85" s="16"/>
      <c r="AE85" s="16"/>
      <c r="AF85" s="16"/>
      <c r="AG85" s="16"/>
      <c r="AH85" s="16"/>
      <c r="AI85" s="115"/>
      <c r="AJ85" s="16"/>
      <c r="AK85" s="120"/>
      <c r="AL85" s="16"/>
      <c r="AM85" s="16"/>
      <c r="AN85" s="16"/>
      <c r="AO85" s="16"/>
      <c r="AP85" s="16"/>
      <c r="AQ85" s="16"/>
      <c r="AR85" s="16"/>
      <c r="AS85" s="16"/>
      <c r="AZ85" s="120"/>
      <c r="BB85" s="151"/>
    </row>
    <row r="86" spans="9:54" s="15" customFormat="1" x14ac:dyDescent="0.3">
      <c r="I86" s="16"/>
      <c r="K86" s="287"/>
      <c r="X86" s="115"/>
      <c r="Y86" s="16"/>
      <c r="AD86" s="16"/>
      <c r="AE86" s="16"/>
      <c r="AF86" s="16"/>
      <c r="AG86" s="16"/>
      <c r="AH86" s="16"/>
      <c r="AI86" s="115"/>
      <c r="AJ86" s="16"/>
      <c r="AK86" s="120"/>
      <c r="AL86" s="16"/>
      <c r="AM86" s="16"/>
      <c r="AN86" s="16"/>
      <c r="AO86" s="16"/>
      <c r="AP86" s="16"/>
      <c r="AQ86" s="16"/>
      <c r="AR86" s="16"/>
      <c r="AS86" s="16"/>
      <c r="AZ86" s="120"/>
      <c r="BB86" s="151"/>
    </row>
    <row r="87" spans="9:54" s="15" customFormat="1" x14ac:dyDescent="0.3">
      <c r="I87" s="16"/>
      <c r="K87" s="287"/>
      <c r="X87" s="115"/>
      <c r="Y87" s="16"/>
      <c r="AD87" s="16"/>
      <c r="AE87" s="16"/>
      <c r="AF87" s="16"/>
      <c r="AG87" s="16"/>
      <c r="AH87" s="16"/>
      <c r="AI87" s="115"/>
      <c r="AJ87" s="16"/>
      <c r="AK87" s="120"/>
      <c r="AL87" s="16"/>
      <c r="AM87" s="16"/>
      <c r="AN87" s="16"/>
      <c r="AO87" s="16"/>
      <c r="AP87" s="16"/>
      <c r="AQ87" s="16"/>
      <c r="AR87" s="16"/>
      <c r="AS87" s="16"/>
      <c r="AZ87" s="120"/>
      <c r="BB87" s="151"/>
    </row>
    <row r="88" spans="9:54" s="15" customFormat="1" x14ac:dyDescent="0.3">
      <c r="I88" s="16"/>
      <c r="K88" s="287"/>
      <c r="X88" s="115"/>
      <c r="Y88" s="16"/>
      <c r="AD88" s="16"/>
      <c r="AE88" s="16"/>
      <c r="AF88" s="16"/>
      <c r="AG88" s="16"/>
      <c r="AH88" s="16"/>
      <c r="AI88" s="115"/>
      <c r="AJ88" s="16"/>
      <c r="AK88" s="120"/>
      <c r="AL88" s="16"/>
      <c r="AM88" s="16"/>
      <c r="AN88" s="16"/>
      <c r="AO88" s="16"/>
      <c r="AP88" s="16"/>
      <c r="AQ88" s="16"/>
      <c r="AR88" s="16"/>
      <c r="AS88" s="16"/>
      <c r="AZ88" s="120"/>
      <c r="BB88" s="151"/>
    </row>
    <row r="89" spans="9:54" s="15" customFormat="1" x14ac:dyDescent="0.3">
      <c r="I89" s="16"/>
      <c r="K89" s="287"/>
      <c r="X89" s="115"/>
      <c r="Y89" s="16"/>
      <c r="AD89" s="16"/>
      <c r="AE89" s="16"/>
      <c r="AF89" s="16"/>
      <c r="AG89" s="16"/>
      <c r="AH89" s="16"/>
      <c r="AI89" s="115"/>
      <c r="AJ89" s="16"/>
      <c r="AK89" s="120"/>
      <c r="AL89" s="16"/>
      <c r="AM89" s="16"/>
      <c r="AN89" s="16"/>
      <c r="AO89" s="16"/>
      <c r="AP89" s="16"/>
      <c r="AQ89" s="16"/>
      <c r="AR89" s="16"/>
      <c r="AS89" s="16"/>
      <c r="AZ89" s="120"/>
      <c r="BB89" s="151"/>
    </row>
    <row r="90" spans="9:54" s="15" customFormat="1" x14ac:dyDescent="0.3">
      <c r="I90" s="16"/>
      <c r="K90" s="287"/>
      <c r="X90" s="115"/>
      <c r="Y90" s="16"/>
      <c r="AD90" s="16"/>
      <c r="AE90" s="16"/>
      <c r="AF90" s="16"/>
      <c r="AG90" s="16"/>
      <c r="AH90" s="16"/>
      <c r="AI90" s="115"/>
      <c r="AJ90" s="16"/>
      <c r="AK90" s="120"/>
      <c r="AL90" s="16"/>
      <c r="AM90" s="16"/>
      <c r="AN90" s="16"/>
      <c r="AO90" s="16"/>
      <c r="AP90" s="16"/>
      <c r="AQ90" s="16"/>
      <c r="AR90" s="16"/>
      <c r="AS90" s="16"/>
      <c r="AZ90" s="120"/>
      <c r="BB90" s="151"/>
    </row>
    <row r="91" spans="9:54" s="15" customFormat="1" x14ac:dyDescent="0.3">
      <c r="I91" s="16"/>
      <c r="K91" s="287"/>
      <c r="X91" s="115"/>
      <c r="Y91" s="16"/>
      <c r="AD91" s="16"/>
      <c r="AE91" s="16"/>
      <c r="AF91" s="16"/>
      <c r="AG91" s="16"/>
      <c r="AH91" s="16"/>
      <c r="AI91" s="115"/>
      <c r="AJ91" s="16"/>
      <c r="AK91" s="120"/>
      <c r="AL91" s="16"/>
      <c r="AM91" s="16"/>
      <c r="AN91" s="16"/>
      <c r="AO91" s="16"/>
      <c r="AP91" s="16"/>
      <c r="AQ91" s="16"/>
      <c r="AR91" s="16"/>
      <c r="AS91" s="16"/>
      <c r="AZ91" s="120"/>
      <c r="BB91" s="151"/>
    </row>
    <row r="92" spans="9:54" s="15" customFormat="1" x14ac:dyDescent="0.3">
      <c r="I92" s="16"/>
      <c r="K92" s="287"/>
      <c r="X92" s="115"/>
      <c r="Y92" s="16"/>
      <c r="AD92" s="16"/>
      <c r="AE92" s="16"/>
      <c r="AF92" s="16"/>
      <c r="AG92" s="16"/>
      <c r="AH92" s="16"/>
      <c r="AI92" s="115"/>
      <c r="AJ92" s="16"/>
      <c r="AK92" s="120"/>
      <c r="AL92" s="16"/>
      <c r="AM92" s="16"/>
      <c r="AN92" s="16"/>
      <c r="AO92" s="16"/>
      <c r="AP92" s="16"/>
      <c r="AQ92" s="16"/>
      <c r="AR92" s="16"/>
      <c r="AS92" s="16"/>
      <c r="AZ92" s="120"/>
      <c r="BB92" s="151"/>
    </row>
    <row r="93" spans="9:54" s="15" customFormat="1" x14ac:dyDescent="0.3">
      <c r="I93" s="16"/>
      <c r="K93" s="287"/>
      <c r="X93" s="115"/>
      <c r="Y93" s="16"/>
      <c r="AD93" s="16"/>
      <c r="AE93" s="16"/>
      <c r="AF93" s="16"/>
      <c r="AG93" s="16"/>
      <c r="AH93" s="16"/>
      <c r="AI93" s="115"/>
      <c r="AJ93" s="16"/>
      <c r="AK93" s="120"/>
      <c r="AL93" s="16"/>
      <c r="AM93" s="16"/>
      <c r="AN93" s="16"/>
      <c r="AO93" s="16"/>
      <c r="AP93" s="16"/>
      <c r="AQ93" s="16"/>
      <c r="AR93" s="16"/>
      <c r="AS93" s="16"/>
      <c r="AZ93" s="120"/>
      <c r="BB93" s="151"/>
    </row>
    <row r="94" spans="9:54" s="15" customFormat="1" x14ac:dyDescent="0.3">
      <c r="I94" s="16"/>
      <c r="K94" s="287"/>
      <c r="X94" s="115"/>
      <c r="Y94" s="16"/>
      <c r="AD94" s="16"/>
      <c r="AE94" s="16"/>
      <c r="AF94" s="16"/>
      <c r="AG94" s="16"/>
      <c r="AH94" s="16"/>
      <c r="AI94" s="115"/>
      <c r="AJ94" s="16"/>
      <c r="AK94" s="120"/>
      <c r="AL94" s="16"/>
      <c r="AM94" s="16"/>
      <c r="AN94" s="16"/>
      <c r="AO94" s="16"/>
      <c r="AP94" s="16"/>
      <c r="AQ94" s="16"/>
      <c r="AR94" s="16"/>
      <c r="AS94" s="16"/>
      <c r="AZ94" s="120"/>
      <c r="BB94" s="151"/>
    </row>
    <row r="95" spans="9:54" s="15" customFormat="1" x14ac:dyDescent="0.3">
      <c r="I95" s="16"/>
      <c r="K95" s="287"/>
      <c r="X95" s="115"/>
      <c r="Y95" s="16"/>
      <c r="AD95" s="16"/>
      <c r="AE95" s="16"/>
      <c r="AF95" s="16"/>
      <c r="AG95" s="16"/>
      <c r="AH95" s="16"/>
      <c r="AI95" s="115"/>
      <c r="AJ95" s="16"/>
      <c r="AK95" s="120"/>
      <c r="AL95" s="16"/>
      <c r="AM95" s="16"/>
      <c r="AN95" s="16"/>
      <c r="AO95" s="16"/>
      <c r="AP95" s="16"/>
      <c r="AQ95" s="16"/>
      <c r="AR95" s="16"/>
      <c r="AS95" s="16"/>
      <c r="AZ95" s="120"/>
      <c r="BB95" s="151"/>
    </row>
    <row r="96" spans="9:54" s="15" customFormat="1" x14ac:dyDescent="0.3">
      <c r="I96" s="16"/>
      <c r="K96" s="287"/>
      <c r="X96" s="115"/>
      <c r="Y96" s="16"/>
      <c r="AD96" s="16"/>
      <c r="AE96" s="16"/>
      <c r="AF96" s="16"/>
      <c r="AG96" s="16"/>
      <c r="AH96" s="16"/>
      <c r="AI96" s="115"/>
      <c r="AJ96" s="16"/>
      <c r="AK96" s="120"/>
      <c r="AL96" s="16"/>
      <c r="AM96" s="16"/>
      <c r="AN96" s="16"/>
      <c r="AO96" s="16"/>
      <c r="AP96" s="16"/>
      <c r="AQ96" s="16"/>
      <c r="AR96" s="16"/>
      <c r="AS96" s="16"/>
      <c r="AZ96" s="120"/>
      <c r="BB96" s="151"/>
    </row>
    <row r="97" spans="9:54" s="15" customFormat="1" x14ac:dyDescent="0.3">
      <c r="I97" s="16"/>
      <c r="K97" s="287"/>
      <c r="X97" s="115"/>
      <c r="Y97" s="16"/>
      <c r="AD97" s="16"/>
      <c r="AE97" s="16"/>
      <c r="AF97" s="16"/>
      <c r="AG97" s="16"/>
      <c r="AH97" s="16"/>
      <c r="AI97" s="115"/>
      <c r="AJ97" s="16"/>
      <c r="AK97" s="120"/>
      <c r="AL97" s="16"/>
      <c r="AM97" s="16"/>
      <c r="AN97" s="16"/>
      <c r="AO97" s="16"/>
      <c r="AP97" s="16"/>
      <c r="AQ97" s="16"/>
      <c r="AR97" s="16"/>
      <c r="AS97" s="16"/>
      <c r="AZ97" s="120"/>
      <c r="BB97" s="151"/>
    </row>
    <row r="98" spans="9:54" s="15" customFormat="1" x14ac:dyDescent="0.3">
      <c r="I98" s="16"/>
      <c r="K98" s="287"/>
      <c r="X98" s="115"/>
      <c r="Y98" s="16"/>
      <c r="AD98" s="16"/>
      <c r="AE98" s="16"/>
      <c r="AF98" s="16"/>
      <c r="AG98" s="16"/>
      <c r="AH98" s="16"/>
      <c r="AI98" s="115"/>
      <c r="AJ98" s="16"/>
      <c r="AK98" s="120"/>
      <c r="AL98" s="16"/>
      <c r="AM98" s="16"/>
      <c r="AN98" s="16"/>
      <c r="AO98" s="16"/>
      <c r="AP98" s="16"/>
      <c r="AQ98" s="16"/>
      <c r="AR98" s="16"/>
      <c r="AS98" s="16"/>
      <c r="AZ98" s="120"/>
      <c r="BB98" s="151"/>
    </row>
    <row r="99" spans="9:54" s="15" customFormat="1" x14ac:dyDescent="0.3">
      <c r="I99" s="16"/>
      <c r="K99" s="287"/>
      <c r="X99" s="115"/>
      <c r="Y99" s="16"/>
      <c r="AD99" s="16"/>
      <c r="AE99" s="16"/>
      <c r="AF99" s="16"/>
      <c r="AG99" s="16"/>
      <c r="AH99" s="16"/>
      <c r="AI99" s="115"/>
      <c r="AJ99" s="16"/>
      <c r="AK99" s="120"/>
      <c r="AL99" s="16"/>
      <c r="AM99" s="16"/>
      <c r="AN99" s="16"/>
      <c r="AO99" s="16"/>
      <c r="AP99" s="16"/>
      <c r="AQ99" s="16"/>
      <c r="AR99" s="16"/>
      <c r="AS99" s="16"/>
      <c r="AZ99" s="120"/>
      <c r="BB99" s="151"/>
    </row>
    <row r="100" spans="9:54" s="15" customFormat="1" x14ac:dyDescent="0.3">
      <c r="I100" s="16"/>
      <c r="K100" s="287"/>
      <c r="X100" s="115"/>
      <c r="Y100" s="16"/>
      <c r="AD100" s="16"/>
      <c r="AE100" s="16"/>
      <c r="AF100" s="16"/>
      <c r="AG100" s="16"/>
      <c r="AH100" s="16"/>
      <c r="AI100" s="115"/>
      <c r="AJ100" s="16"/>
      <c r="AK100" s="120"/>
      <c r="AL100" s="16"/>
      <c r="AM100" s="16"/>
      <c r="AN100" s="16"/>
      <c r="AO100" s="16"/>
      <c r="AP100" s="16"/>
      <c r="AQ100" s="16"/>
      <c r="AR100" s="16"/>
      <c r="AS100" s="16"/>
      <c r="AZ100" s="120"/>
      <c r="BB100" s="151"/>
    </row>
    <row r="101" spans="9:54" s="15" customFormat="1" x14ac:dyDescent="0.3">
      <c r="I101" s="16"/>
      <c r="K101" s="287"/>
      <c r="X101" s="115"/>
      <c r="Y101" s="16"/>
      <c r="AD101" s="16"/>
      <c r="AE101" s="16"/>
      <c r="AF101" s="16"/>
      <c r="AG101" s="16"/>
      <c r="AH101" s="16"/>
      <c r="AI101" s="115"/>
      <c r="AJ101" s="16"/>
      <c r="AK101" s="120"/>
      <c r="AL101" s="16"/>
      <c r="AM101" s="16"/>
      <c r="AN101" s="16"/>
      <c r="AO101" s="16"/>
      <c r="AP101" s="16"/>
      <c r="AQ101" s="16"/>
      <c r="AR101" s="16"/>
      <c r="AS101" s="16"/>
      <c r="AZ101" s="120"/>
      <c r="BB101" s="151"/>
    </row>
    <row r="102" spans="9:54" s="15" customFormat="1" x14ac:dyDescent="0.3">
      <c r="I102" s="16"/>
      <c r="K102" s="287"/>
      <c r="X102" s="115"/>
      <c r="Y102" s="16"/>
      <c r="AD102" s="16"/>
      <c r="AE102" s="16"/>
      <c r="AF102" s="16"/>
      <c r="AG102" s="16"/>
      <c r="AH102" s="16"/>
      <c r="AI102" s="115"/>
      <c r="AJ102" s="16"/>
      <c r="AK102" s="120"/>
      <c r="AL102" s="16"/>
      <c r="AM102" s="16"/>
      <c r="AN102" s="16"/>
      <c r="AO102" s="16"/>
      <c r="AP102" s="16"/>
      <c r="AQ102" s="16"/>
      <c r="AR102" s="16"/>
      <c r="AS102" s="16"/>
      <c r="AZ102" s="120"/>
      <c r="BB102" s="151"/>
    </row>
    <row r="103" spans="9:54" s="15" customFormat="1" x14ac:dyDescent="0.3">
      <c r="I103" s="16"/>
      <c r="K103" s="287"/>
      <c r="X103" s="115"/>
      <c r="Y103" s="16"/>
      <c r="AD103" s="16"/>
      <c r="AE103" s="16"/>
      <c r="AF103" s="16"/>
      <c r="AG103" s="16"/>
      <c r="AH103" s="16"/>
      <c r="AI103" s="115"/>
      <c r="AJ103" s="16"/>
      <c r="AK103" s="120"/>
      <c r="AL103" s="16"/>
      <c r="AM103" s="16"/>
      <c r="AN103" s="16"/>
      <c r="AO103" s="16"/>
      <c r="AP103" s="16"/>
      <c r="AQ103" s="16"/>
      <c r="AR103" s="16"/>
      <c r="AS103" s="16"/>
      <c r="AZ103" s="120"/>
      <c r="BB103" s="151"/>
    </row>
    <row r="104" spans="9:54" s="15" customFormat="1" x14ac:dyDescent="0.3">
      <c r="I104" s="16"/>
      <c r="K104" s="287"/>
      <c r="X104" s="115"/>
      <c r="Y104" s="16"/>
      <c r="AD104" s="16"/>
      <c r="AE104" s="16"/>
      <c r="AF104" s="16"/>
      <c r="AG104" s="16"/>
      <c r="AH104" s="16"/>
      <c r="AI104" s="115"/>
      <c r="AJ104" s="16"/>
      <c r="AK104" s="120"/>
      <c r="AL104" s="16"/>
      <c r="AM104" s="16"/>
      <c r="AN104" s="16"/>
      <c r="AO104" s="16"/>
      <c r="AP104" s="16"/>
      <c r="AQ104" s="16"/>
      <c r="AR104" s="16"/>
      <c r="AS104" s="16"/>
      <c r="AZ104" s="120"/>
      <c r="BB104" s="151"/>
    </row>
    <row r="105" spans="9:54" s="15" customFormat="1" x14ac:dyDescent="0.3">
      <c r="I105" s="16"/>
      <c r="K105" s="287"/>
      <c r="X105" s="115"/>
      <c r="Y105" s="16"/>
      <c r="AD105" s="16"/>
      <c r="AE105" s="16"/>
      <c r="AF105" s="16"/>
      <c r="AG105" s="16"/>
      <c r="AH105" s="16"/>
      <c r="AI105" s="115"/>
      <c r="AJ105" s="16"/>
      <c r="AK105" s="120"/>
      <c r="AL105" s="16"/>
      <c r="AM105" s="16"/>
      <c r="AN105" s="16"/>
      <c r="AO105" s="16"/>
      <c r="AP105" s="16"/>
      <c r="AQ105" s="16"/>
      <c r="AR105" s="16"/>
      <c r="AS105" s="16"/>
      <c r="AZ105" s="120"/>
      <c r="BB105" s="151"/>
    </row>
    <row r="106" spans="9:54" s="15" customFormat="1" x14ac:dyDescent="0.3">
      <c r="I106" s="16"/>
      <c r="K106" s="287"/>
      <c r="X106" s="115"/>
      <c r="Y106" s="16"/>
      <c r="AD106" s="16"/>
      <c r="AE106" s="16"/>
      <c r="AF106" s="16"/>
      <c r="AG106" s="16"/>
      <c r="AH106" s="16"/>
      <c r="AI106" s="115"/>
      <c r="AJ106" s="16"/>
      <c r="AK106" s="120"/>
      <c r="AL106" s="16"/>
      <c r="AM106" s="16"/>
      <c r="AN106" s="16"/>
      <c r="AO106" s="16"/>
      <c r="AP106" s="16"/>
      <c r="AQ106" s="16"/>
      <c r="AR106" s="16"/>
      <c r="AS106" s="16"/>
      <c r="AZ106" s="120"/>
      <c r="BB106" s="151"/>
    </row>
    <row r="107" spans="9:54" s="15" customFormat="1" x14ac:dyDescent="0.3">
      <c r="I107" s="16"/>
      <c r="K107" s="287"/>
      <c r="X107" s="115"/>
      <c r="Y107" s="16"/>
      <c r="AD107" s="16"/>
      <c r="AE107" s="16"/>
      <c r="AF107" s="16"/>
      <c r="AG107" s="16"/>
      <c r="AH107" s="16"/>
      <c r="AI107" s="115"/>
      <c r="AJ107" s="16"/>
      <c r="AK107" s="120"/>
      <c r="AL107" s="16"/>
      <c r="AM107" s="16"/>
      <c r="AN107" s="16"/>
      <c r="AO107" s="16"/>
      <c r="AP107" s="16"/>
      <c r="AQ107" s="16"/>
      <c r="AR107" s="16"/>
      <c r="AS107" s="16"/>
      <c r="AZ107" s="120"/>
      <c r="BB107" s="151"/>
    </row>
    <row r="108" spans="9:54" s="15" customFormat="1" x14ac:dyDescent="0.3">
      <c r="I108" s="16"/>
      <c r="K108" s="287"/>
      <c r="X108" s="115"/>
      <c r="Y108" s="16"/>
      <c r="AD108" s="16"/>
      <c r="AE108" s="16"/>
      <c r="AF108" s="16"/>
      <c r="AG108" s="16"/>
      <c r="AH108" s="16"/>
      <c r="AI108" s="115"/>
      <c r="AJ108" s="16"/>
      <c r="AK108" s="120"/>
      <c r="AL108" s="16"/>
      <c r="AM108" s="16"/>
      <c r="AN108" s="16"/>
      <c r="AO108" s="16"/>
      <c r="AP108" s="16"/>
      <c r="AQ108" s="16"/>
      <c r="AR108" s="16"/>
      <c r="AS108" s="16"/>
      <c r="AZ108" s="120"/>
      <c r="BB108" s="151"/>
    </row>
    <row r="109" spans="9:54" s="15" customFormat="1" x14ac:dyDescent="0.3">
      <c r="I109" s="16"/>
      <c r="K109" s="287"/>
      <c r="X109" s="115"/>
      <c r="Y109" s="16"/>
      <c r="AD109" s="16"/>
      <c r="AE109" s="16"/>
      <c r="AF109" s="16"/>
      <c r="AG109" s="16"/>
      <c r="AH109" s="16"/>
      <c r="AI109" s="115"/>
      <c r="AJ109" s="16"/>
      <c r="AK109" s="120"/>
      <c r="AL109" s="16"/>
      <c r="AM109" s="16"/>
      <c r="AN109" s="16"/>
      <c r="AO109" s="16"/>
      <c r="AP109" s="16"/>
      <c r="AQ109" s="16"/>
      <c r="AR109" s="16"/>
      <c r="AS109" s="16"/>
      <c r="AZ109" s="120"/>
      <c r="BB109" s="151"/>
    </row>
    <row r="110" spans="9:54" s="15" customFormat="1" x14ac:dyDescent="0.3">
      <c r="I110" s="16"/>
      <c r="K110" s="287"/>
      <c r="X110" s="115"/>
      <c r="Y110" s="16"/>
      <c r="AD110" s="16"/>
      <c r="AE110" s="16"/>
      <c r="AF110" s="16"/>
      <c r="AG110" s="16"/>
      <c r="AH110" s="16"/>
      <c r="AI110" s="115"/>
      <c r="AJ110" s="16"/>
      <c r="AK110" s="120"/>
      <c r="AL110" s="16"/>
      <c r="AM110" s="16"/>
      <c r="AN110" s="16"/>
      <c r="AO110" s="16"/>
      <c r="AP110" s="16"/>
      <c r="AQ110" s="16"/>
      <c r="AR110" s="16"/>
      <c r="AS110" s="16"/>
      <c r="AZ110" s="120"/>
      <c r="BB110" s="151"/>
    </row>
    <row r="111" spans="9:54" s="15" customFormat="1" x14ac:dyDescent="0.3">
      <c r="I111" s="16"/>
      <c r="K111" s="287"/>
      <c r="X111" s="115"/>
      <c r="Y111" s="16"/>
      <c r="AD111" s="16"/>
      <c r="AE111" s="16"/>
      <c r="AF111" s="16"/>
      <c r="AG111" s="16"/>
      <c r="AH111" s="16"/>
      <c r="AI111" s="115"/>
      <c r="AJ111" s="16"/>
      <c r="AK111" s="120"/>
      <c r="AL111" s="16"/>
      <c r="AM111" s="16"/>
      <c r="AN111" s="16"/>
      <c r="AO111" s="16"/>
      <c r="AP111" s="16"/>
      <c r="AQ111" s="16"/>
      <c r="AR111" s="16"/>
      <c r="AS111" s="16"/>
      <c r="AZ111" s="120"/>
      <c r="BB111" s="151"/>
    </row>
    <row r="112" spans="9:54" s="15" customFormat="1" x14ac:dyDescent="0.3">
      <c r="I112" s="16"/>
      <c r="K112" s="287"/>
      <c r="X112" s="115"/>
      <c r="Y112" s="16"/>
      <c r="AD112" s="16"/>
      <c r="AE112" s="16"/>
      <c r="AF112" s="16"/>
      <c r="AG112" s="16"/>
      <c r="AH112" s="16"/>
      <c r="AI112" s="115"/>
      <c r="AJ112" s="16"/>
      <c r="AK112" s="120"/>
      <c r="AL112" s="16"/>
      <c r="AM112" s="16"/>
      <c r="AN112" s="16"/>
      <c r="AO112" s="16"/>
      <c r="AP112" s="16"/>
      <c r="AQ112" s="16"/>
      <c r="AR112" s="16"/>
      <c r="AS112" s="16"/>
      <c r="AZ112" s="120"/>
      <c r="BB112" s="151"/>
    </row>
    <row r="113" spans="9:54" s="15" customFormat="1" x14ac:dyDescent="0.3">
      <c r="I113" s="16"/>
      <c r="K113" s="287"/>
      <c r="X113" s="115"/>
      <c r="Y113" s="16"/>
      <c r="AD113" s="16"/>
      <c r="AE113" s="16"/>
      <c r="AF113" s="16"/>
      <c r="AG113" s="16"/>
      <c r="AH113" s="16"/>
      <c r="AI113" s="115"/>
      <c r="AJ113" s="16"/>
      <c r="AK113" s="120"/>
      <c r="AL113" s="16"/>
      <c r="AM113" s="16"/>
      <c r="AN113" s="16"/>
      <c r="AO113" s="16"/>
      <c r="AP113" s="16"/>
      <c r="AQ113" s="16"/>
      <c r="AR113" s="16"/>
      <c r="AS113" s="16"/>
      <c r="AZ113" s="120"/>
      <c r="BB113" s="151"/>
    </row>
    <row r="114" spans="9:54" s="15" customFormat="1" x14ac:dyDescent="0.3">
      <c r="I114" s="16"/>
      <c r="K114" s="287"/>
      <c r="X114" s="115"/>
      <c r="Y114" s="16"/>
      <c r="AD114" s="16"/>
      <c r="AE114" s="16"/>
      <c r="AF114" s="16"/>
      <c r="AG114" s="16"/>
      <c r="AH114" s="16"/>
      <c r="AI114" s="115"/>
      <c r="AJ114" s="16"/>
      <c r="AK114" s="120"/>
      <c r="AL114" s="16"/>
      <c r="AM114" s="16"/>
      <c r="AN114" s="16"/>
      <c r="AO114" s="16"/>
      <c r="AP114" s="16"/>
      <c r="AQ114" s="16"/>
      <c r="AR114" s="16"/>
      <c r="AS114" s="16"/>
      <c r="AZ114" s="120"/>
      <c r="BB114" s="151"/>
    </row>
    <row r="115" spans="9:54" s="15" customFormat="1" x14ac:dyDescent="0.3">
      <c r="I115" s="16"/>
      <c r="K115" s="287"/>
      <c r="X115" s="115"/>
      <c r="Y115" s="16"/>
      <c r="AD115" s="16"/>
      <c r="AE115" s="16"/>
      <c r="AF115" s="16"/>
      <c r="AG115" s="16"/>
      <c r="AH115" s="16"/>
      <c r="AI115" s="115"/>
      <c r="AJ115" s="16"/>
      <c r="AK115" s="120"/>
      <c r="AL115" s="16"/>
      <c r="AM115" s="16"/>
      <c r="AN115" s="16"/>
      <c r="AO115" s="16"/>
      <c r="AP115" s="16"/>
      <c r="AQ115" s="16"/>
      <c r="AR115" s="16"/>
      <c r="AS115" s="16"/>
      <c r="AZ115" s="120"/>
      <c r="BB115" s="151"/>
    </row>
    <row r="116" spans="9:54" s="15" customFormat="1" x14ac:dyDescent="0.3">
      <c r="I116" s="16"/>
      <c r="K116" s="287"/>
      <c r="X116" s="115"/>
      <c r="Y116" s="16"/>
      <c r="AD116" s="16"/>
      <c r="AE116" s="16"/>
      <c r="AF116" s="16"/>
      <c r="AG116" s="16"/>
      <c r="AH116" s="16"/>
      <c r="AI116" s="115"/>
      <c r="AJ116" s="16"/>
      <c r="AK116" s="120"/>
      <c r="AL116" s="16"/>
      <c r="AM116" s="16"/>
      <c r="AN116" s="16"/>
      <c r="AO116" s="16"/>
      <c r="AP116" s="16"/>
      <c r="AQ116" s="16"/>
      <c r="AR116" s="16"/>
      <c r="AS116" s="16"/>
      <c r="AZ116" s="120"/>
      <c r="BB116" s="151"/>
    </row>
    <row r="117" spans="9:54" s="15" customFormat="1" x14ac:dyDescent="0.3">
      <c r="I117" s="16"/>
      <c r="K117" s="287"/>
      <c r="X117" s="115"/>
      <c r="Y117" s="16"/>
      <c r="AD117" s="16"/>
      <c r="AE117" s="16"/>
      <c r="AF117" s="16"/>
      <c r="AG117" s="16"/>
      <c r="AH117" s="16"/>
      <c r="AI117" s="115"/>
      <c r="AJ117" s="16"/>
      <c r="AK117" s="120"/>
      <c r="AL117" s="16"/>
      <c r="AM117" s="16"/>
      <c r="AN117" s="16"/>
      <c r="AO117" s="16"/>
      <c r="AP117" s="16"/>
      <c r="AQ117" s="16"/>
      <c r="AR117" s="16"/>
      <c r="AS117" s="16"/>
      <c r="AZ117" s="120"/>
      <c r="BB117" s="151"/>
    </row>
    <row r="118" spans="9:54" s="15" customFormat="1" x14ac:dyDescent="0.3">
      <c r="I118" s="16"/>
      <c r="K118" s="287"/>
      <c r="X118" s="115"/>
      <c r="Y118" s="16"/>
      <c r="AD118" s="16"/>
      <c r="AE118" s="16"/>
      <c r="AF118" s="16"/>
      <c r="AG118" s="16"/>
      <c r="AH118" s="16"/>
      <c r="AI118" s="115"/>
      <c r="AJ118" s="16"/>
      <c r="AK118" s="120"/>
      <c r="AL118" s="16"/>
      <c r="AM118" s="16"/>
      <c r="AN118" s="16"/>
      <c r="AO118" s="16"/>
      <c r="AP118" s="16"/>
      <c r="AQ118" s="16"/>
      <c r="AR118" s="16"/>
      <c r="AS118" s="16"/>
      <c r="AZ118" s="120"/>
      <c r="BB118" s="151"/>
    </row>
    <row r="119" spans="9:54" s="15" customFormat="1" x14ac:dyDescent="0.3">
      <c r="I119" s="16"/>
      <c r="K119" s="287"/>
      <c r="X119" s="115"/>
      <c r="Y119" s="16"/>
      <c r="AD119" s="16"/>
      <c r="AE119" s="16"/>
      <c r="AF119" s="16"/>
      <c r="AG119" s="16"/>
      <c r="AH119" s="16"/>
      <c r="AI119" s="115"/>
      <c r="AJ119" s="16"/>
      <c r="AK119" s="120"/>
      <c r="AL119" s="16"/>
      <c r="AM119" s="16"/>
      <c r="AN119" s="16"/>
      <c r="AO119" s="16"/>
      <c r="AP119" s="16"/>
      <c r="AQ119" s="16"/>
      <c r="AR119" s="16"/>
      <c r="AS119" s="16"/>
      <c r="AZ119" s="120"/>
      <c r="BB119" s="151"/>
    </row>
    <row r="120" spans="9:54" s="15" customFormat="1" x14ac:dyDescent="0.3">
      <c r="I120" s="16"/>
      <c r="K120" s="287"/>
      <c r="X120" s="115"/>
      <c r="Y120" s="16"/>
      <c r="AD120" s="16"/>
      <c r="AE120" s="16"/>
      <c r="AF120" s="16"/>
      <c r="AG120" s="16"/>
      <c r="AH120" s="16"/>
      <c r="AI120" s="115"/>
      <c r="AJ120" s="16"/>
      <c r="AK120" s="120"/>
      <c r="AL120" s="16"/>
      <c r="AM120" s="16"/>
      <c r="AN120" s="16"/>
      <c r="AO120" s="16"/>
      <c r="AP120" s="16"/>
      <c r="AQ120" s="16"/>
      <c r="AR120" s="16"/>
      <c r="AS120" s="16"/>
      <c r="AZ120" s="120"/>
      <c r="BB120" s="151"/>
    </row>
    <row r="121" spans="9:54" s="15" customFormat="1" x14ac:dyDescent="0.3">
      <c r="I121" s="16"/>
      <c r="K121" s="287"/>
      <c r="X121" s="115"/>
      <c r="Y121" s="16"/>
      <c r="AD121" s="16"/>
      <c r="AE121" s="16"/>
      <c r="AF121" s="16"/>
      <c r="AG121" s="16"/>
      <c r="AH121" s="16"/>
      <c r="AI121" s="115"/>
      <c r="AJ121" s="16"/>
      <c r="AK121" s="120"/>
      <c r="AL121" s="16"/>
      <c r="AM121" s="16"/>
      <c r="AN121" s="16"/>
      <c r="AO121" s="16"/>
      <c r="AP121" s="16"/>
      <c r="AQ121" s="16"/>
      <c r="AR121" s="16"/>
      <c r="AS121" s="16"/>
      <c r="AZ121" s="120"/>
      <c r="BB121" s="151"/>
    </row>
    <row r="122" spans="9:54" s="15" customFormat="1" x14ac:dyDescent="0.3">
      <c r="I122" s="16"/>
      <c r="K122" s="287"/>
      <c r="X122" s="115"/>
      <c r="Y122" s="16"/>
      <c r="AD122" s="16"/>
      <c r="AE122" s="16"/>
      <c r="AF122" s="16"/>
      <c r="AG122" s="16"/>
      <c r="AH122" s="16"/>
      <c r="AI122" s="115"/>
      <c r="AJ122" s="16"/>
      <c r="AK122" s="120"/>
      <c r="AL122" s="16"/>
      <c r="AM122" s="16"/>
      <c r="AN122" s="16"/>
      <c r="AO122" s="16"/>
      <c r="AP122" s="16"/>
      <c r="AQ122" s="16"/>
      <c r="AR122" s="16"/>
      <c r="AS122" s="16"/>
      <c r="AZ122" s="120"/>
      <c r="BB122" s="151"/>
    </row>
    <row r="123" spans="9:54" s="15" customFormat="1" x14ac:dyDescent="0.3">
      <c r="I123" s="16"/>
      <c r="K123" s="287"/>
      <c r="X123" s="115"/>
      <c r="Y123" s="16"/>
      <c r="AD123" s="16"/>
      <c r="AE123" s="16"/>
      <c r="AF123" s="16"/>
      <c r="AG123" s="16"/>
      <c r="AH123" s="16"/>
      <c r="AI123" s="115"/>
      <c r="AJ123" s="16"/>
      <c r="AK123" s="120"/>
      <c r="AL123" s="16"/>
      <c r="AM123" s="16"/>
      <c r="AN123" s="16"/>
      <c r="AO123" s="16"/>
      <c r="AP123" s="16"/>
      <c r="AQ123" s="16"/>
      <c r="AR123" s="16"/>
      <c r="AS123" s="16"/>
      <c r="AZ123" s="120"/>
      <c r="BB123" s="151"/>
    </row>
    <row r="124" spans="9:54" s="15" customFormat="1" x14ac:dyDescent="0.3">
      <c r="I124" s="16"/>
      <c r="K124" s="287"/>
      <c r="X124" s="115"/>
      <c r="Y124" s="16"/>
      <c r="AD124" s="16"/>
      <c r="AE124" s="16"/>
      <c r="AF124" s="16"/>
      <c r="AG124" s="16"/>
      <c r="AH124" s="16"/>
      <c r="AI124" s="115"/>
      <c r="AJ124" s="16"/>
      <c r="AK124" s="120"/>
      <c r="AL124" s="16"/>
      <c r="AM124" s="16"/>
      <c r="AN124" s="16"/>
      <c r="AO124" s="16"/>
      <c r="AP124" s="16"/>
      <c r="AQ124" s="16"/>
      <c r="AR124" s="16"/>
      <c r="AS124" s="16"/>
      <c r="AZ124" s="120"/>
      <c r="BB124" s="151"/>
    </row>
    <row r="125" spans="9:54" s="15" customFormat="1" x14ac:dyDescent="0.3">
      <c r="I125" s="16"/>
      <c r="K125" s="287"/>
      <c r="X125" s="115"/>
      <c r="Y125" s="16"/>
      <c r="AD125" s="16"/>
      <c r="AE125" s="16"/>
      <c r="AF125" s="16"/>
      <c r="AG125" s="16"/>
      <c r="AH125" s="16"/>
      <c r="AI125" s="115"/>
      <c r="AJ125" s="16"/>
      <c r="AK125" s="120"/>
      <c r="AL125" s="16"/>
      <c r="AM125" s="16"/>
      <c r="AN125" s="16"/>
      <c r="AO125" s="16"/>
      <c r="AP125" s="16"/>
      <c r="AQ125" s="16"/>
      <c r="AR125" s="16"/>
      <c r="AS125" s="16"/>
      <c r="AZ125" s="120"/>
      <c r="BB125" s="151"/>
    </row>
    <row r="126" spans="9:54" s="15" customFormat="1" x14ac:dyDescent="0.3">
      <c r="I126" s="16"/>
      <c r="K126" s="287"/>
      <c r="X126" s="115"/>
      <c r="Y126" s="16"/>
      <c r="AD126" s="16"/>
      <c r="AE126" s="16"/>
      <c r="AF126" s="16"/>
      <c r="AG126" s="16"/>
      <c r="AH126" s="16"/>
      <c r="AI126" s="115"/>
      <c r="AJ126" s="16"/>
      <c r="AK126" s="120"/>
      <c r="AL126" s="16"/>
      <c r="AM126" s="16"/>
      <c r="AN126" s="16"/>
      <c r="AO126" s="16"/>
      <c r="AP126" s="16"/>
      <c r="AQ126" s="16"/>
      <c r="AR126" s="16"/>
      <c r="AS126" s="16"/>
      <c r="AZ126" s="120"/>
      <c r="BB126" s="151"/>
    </row>
    <row r="127" spans="9:54" s="15" customFormat="1" x14ac:dyDescent="0.3">
      <c r="I127" s="16"/>
      <c r="K127" s="287"/>
      <c r="X127" s="115"/>
      <c r="Y127" s="16"/>
      <c r="AD127" s="16"/>
      <c r="AE127" s="16"/>
      <c r="AF127" s="16"/>
      <c r="AG127" s="16"/>
      <c r="AH127" s="16"/>
      <c r="AI127" s="115"/>
      <c r="AJ127" s="16"/>
      <c r="AK127" s="120"/>
      <c r="AL127" s="16"/>
      <c r="AM127" s="16"/>
      <c r="AN127" s="16"/>
      <c r="AO127" s="16"/>
      <c r="AP127" s="16"/>
      <c r="AQ127" s="16"/>
      <c r="AR127" s="16"/>
      <c r="AS127" s="16"/>
      <c r="AZ127" s="120"/>
      <c r="BB127" s="151"/>
    </row>
    <row r="128" spans="9:54" s="15" customFormat="1" x14ac:dyDescent="0.3">
      <c r="I128" s="16"/>
      <c r="K128" s="287"/>
      <c r="X128" s="115"/>
      <c r="Y128" s="16"/>
      <c r="AD128" s="16"/>
      <c r="AE128" s="16"/>
      <c r="AF128" s="16"/>
      <c r="AG128" s="16"/>
      <c r="AH128" s="16"/>
      <c r="AI128" s="115"/>
      <c r="AJ128" s="16"/>
      <c r="AK128" s="120"/>
      <c r="AL128" s="16"/>
      <c r="AM128" s="16"/>
      <c r="AN128" s="16"/>
      <c r="AO128" s="16"/>
      <c r="AP128" s="16"/>
      <c r="AQ128" s="16"/>
      <c r="AR128" s="16"/>
      <c r="AS128" s="16"/>
      <c r="AZ128" s="120"/>
      <c r="BB128" s="151"/>
    </row>
    <row r="129" spans="9:54" s="15" customFormat="1" x14ac:dyDescent="0.3">
      <c r="I129" s="16"/>
      <c r="K129" s="287"/>
      <c r="X129" s="115"/>
      <c r="Y129" s="16"/>
      <c r="AD129" s="16"/>
      <c r="AE129" s="16"/>
      <c r="AF129" s="16"/>
      <c r="AG129" s="16"/>
      <c r="AH129" s="16"/>
      <c r="AI129" s="115"/>
      <c r="AJ129" s="16"/>
      <c r="AK129" s="120"/>
      <c r="AL129" s="16"/>
      <c r="AM129" s="16"/>
      <c r="AN129" s="16"/>
      <c r="AO129" s="16"/>
      <c r="AP129" s="16"/>
      <c r="AQ129" s="16"/>
      <c r="AR129" s="16"/>
      <c r="AS129" s="16"/>
      <c r="AZ129" s="120"/>
      <c r="BB129" s="151"/>
    </row>
    <row r="130" spans="9:54" s="15" customFormat="1" x14ac:dyDescent="0.3">
      <c r="I130" s="16"/>
      <c r="K130" s="287"/>
      <c r="X130" s="115"/>
      <c r="Y130" s="16"/>
      <c r="AD130" s="16"/>
      <c r="AE130" s="16"/>
      <c r="AF130" s="16"/>
      <c r="AG130" s="16"/>
      <c r="AH130" s="16"/>
      <c r="AI130" s="115"/>
      <c r="AJ130" s="16"/>
      <c r="AK130" s="120"/>
      <c r="AL130" s="16"/>
      <c r="AM130" s="16"/>
      <c r="AN130" s="16"/>
      <c r="AO130" s="16"/>
      <c r="AP130" s="16"/>
      <c r="AQ130" s="16"/>
      <c r="AR130" s="16"/>
      <c r="AS130" s="16"/>
      <c r="AZ130" s="120"/>
      <c r="BB130" s="151"/>
    </row>
    <row r="131" spans="9:54" s="15" customFormat="1" x14ac:dyDescent="0.3">
      <c r="I131" s="16"/>
      <c r="K131" s="287"/>
      <c r="X131" s="115"/>
      <c r="Y131" s="16"/>
      <c r="AD131" s="16"/>
      <c r="AE131" s="16"/>
      <c r="AF131" s="16"/>
      <c r="AG131" s="16"/>
      <c r="AH131" s="16"/>
      <c r="AI131" s="115"/>
      <c r="AJ131" s="16"/>
      <c r="AK131" s="120"/>
      <c r="AL131" s="16"/>
      <c r="AM131" s="16"/>
      <c r="AN131" s="16"/>
      <c r="AO131" s="16"/>
      <c r="AP131" s="16"/>
      <c r="AQ131" s="16"/>
      <c r="AR131" s="16"/>
      <c r="AS131" s="16"/>
      <c r="AZ131" s="120"/>
      <c r="BB131" s="151"/>
    </row>
    <row r="132" spans="9:54" s="15" customFormat="1" x14ac:dyDescent="0.3">
      <c r="I132" s="16"/>
      <c r="K132" s="287"/>
      <c r="X132" s="115"/>
      <c r="Y132" s="16"/>
      <c r="AD132" s="16"/>
      <c r="AE132" s="16"/>
      <c r="AF132" s="16"/>
      <c r="AG132" s="16"/>
      <c r="AH132" s="16"/>
      <c r="AI132" s="115"/>
      <c r="AJ132" s="16"/>
      <c r="AK132" s="120"/>
      <c r="AL132" s="16"/>
      <c r="AM132" s="16"/>
      <c r="AN132" s="16"/>
      <c r="AO132" s="16"/>
      <c r="AP132" s="16"/>
      <c r="AQ132" s="16"/>
      <c r="AR132" s="16"/>
      <c r="AS132" s="16"/>
      <c r="AZ132" s="120"/>
      <c r="BB132" s="151"/>
    </row>
    <row r="133" spans="9:54" s="15" customFormat="1" x14ac:dyDescent="0.3">
      <c r="I133" s="16"/>
      <c r="K133" s="287"/>
      <c r="X133" s="115"/>
      <c r="Y133" s="16"/>
      <c r="AD133" s="16"/>
      <c r="AE133" s="16"/>
      <c r="AF133" s="16"/>
      <c r="AG133" s="16"/>
      <c r="AH133" s="16"/>
      <c r="AI133" s="115"/>
      <c r="AJ133" s="16"/>
      <c r="AK133" s="120"/>
      <c r="AL133" s="16"/>
      <c r="AM133" s="16"/>
      <c r="AN133" s="16"/>
      <c r="AO133" s="16"/>
      <c r="AP133" s="16"/>
      <c r="AQ133" s="16"/>
      <c r="AR133" s="16"/>
      <c r="AS133" s="16"/>
      <c r="AZ133" s="120"/>
      <c r="BB133" s="151"/>
    </row>
    <row r="134" spans="9:54" s="15" customFormat="1" x14ac:dyDescent="0.3">
      <c r="I134" s="16"/>
      <c r="K134" s="287"/>
      <c r="X134" s="115"/>
      <c r="Y134" s="16"/>
      <c r="AD134" s="16"/>
      <c r="AE134" s="16"/>
      <c r="AF134" s="16"/>
      <c r="AG134" s="16"/>
      <c r="AH134" s="16"/>
      <c r="AI134" s="115"/>
      <c r="AJ134" s="16"/>
      <c r="AK134" s="120"/>
      <c r="AL134" s="16"/>
      <c r="AM134" s="16"/>
      <c r="AN134" s="16"/>
      <c r="AO134" s="16"/>
      <c r="AP134" s="16"/>
      <c r="AQ134" s="16"/>
      <c r="AR134" s="16"/>
      <c r="AS134" s="16"/>
      <c r="AZ134" s="120"/>
      <c r="BB134" s="151"/>
    </row>
    <row r="135" spans="9:54" s="15" customFormat="1" x14ac:dyDescent="0.3">
      <c r="I135" s="16"/>
      <c r="K135" s="287"/>
      <c r="X135" s="115"/>
      <c r="Y135" s="16"/>
      <c r="AD135" s="16"/>
      <c r="AE135" s="16"/>
      <c r="AF135" s="16"/>
      <c r="AG135" s="16"/>
      <c r="AH135" s="16"/>
      <c r="AI135" s="115"/>
      <c r="AJ135" s="16"/>
      <c r="AK135" s="120"/>
      <c r="AL135" s="16"/>
      <c r="AM135" s="16"/>
      <c r="AN135" s="16"/>
      <c r="AO135" s="16"/>
      <c r="AP135" s="16"/>
      <c r="AQ135" s="16"/>
      <c r="AR135" s="16"/>
      <c r="AS135" s="16"/>
      <c r="AZ135" s="120"/>
      <c r="BB135" s="151"/>
    </row>
    <row r="136" spans="9:54" s="15" customFormat="1" x14ac:dyDescent="0.3">
      <c r="I136" s="16"/>
      <c r="K136" s="287"/>
      <c r="X136" s="115"/>
      <c r="Y136" s="16"/>
      <c r="AD136" s="16"/>
      <c r="AE136" s="16"/>
      <c r="AF136" s="16"/>
      <c r="AG136" s="16"/>
      <c r="AH136" s="16"/>
      <c r="AI136" s="115"/>
      <c r="AJ136" s="16"/>
      <c r="AK136" s="120"/>
      <c r="AL136" s="16"/>
      <c r="AM136" s="16"/>
      <c r="AN136" s="16"/>
      <c r="AO136" s="16"/>
      <c r="AP136" s="16"/>
      <c r="AQ136" s="16"/>
      <c r="AR136" s="16"/>
      <c r="AS136" s="16"/>
      <c r="AZ136" s="120"/>
      <c r="BB136" s="151"/>
    </row>
    <row r="137" spans="9:54" s="15" customFormat="1" x14ac:dyDescent="0.3">
      <c r="I137" s="16"/>
      <c r="K137" s="287"/>
      <c r="X137" s="115"/>
      <c r="Y137" s="16"/>
      <c r="AD137" s="16"/>
      <c r="AE137" s="16"/>
      <c r="AF137" s="16"/>
      <c r="AG137" s="16"/>
      <c r="AH137" s="16"/>
      <c r="AI137" s="115"/>
      <c r="AJ137" s="16"/>
      <c r="AK137" s="120"/>
      <c r="AL137" s="16"/>
      <c r="AM137" s="16"/>
      <c r="AN137" s="16"/>
      <c r="AO137" s="16"/>
      <c r="AP137" s="16"/>
      <c r="AQ137" s="16"/>
      <c r="AR137" s="16"/>
      <c r="AS137" s="16"/>
      <c r="AZ137" s="120"/>
      <c r="BB137" s="151"/>
    </row>
    <row r="138" spans="9:54" s="15" customFormat="1" x14ac:dyDescent="0.3">
      <c r="I138" s="16"/>
      <c r="K138" s="287"/>
      <c r="X138" s="115"/>
      <c r="Y138" s="16"/>
      <c r="AD138" s="16"/>
      <c r="AE138" s="16"/>
      <c r="AF138" s="16"/>
      <c r="AG138" s="16"/>
      <c r="AH138" s="16"/>
      <c r="AI138" s="115"/>
      <c r="AJ138" s="16"/>
      <c r="AK138" s="120"/>
      <c r="AL138" s="16"/>
      <c r="AM138" s="16"/>
      <c r="AN138" s="16"/>
      <c r="AO138" s="16"/>
      <c r="AP138" s="16"/>
      <c r="AQ138" s="16"/>
      <c r="AR138" s="16"/>
      <c r="AS138" s="16"/>
      <c r="AZ138" s="120"/>
      <c r="BB138" s="151"/>
    </row>
    <row r="139" spans="9:54" s="15" customFormat="1" x14ac:dyDescent="0.3">
      <c r="I139" s="16"/>
      <c r="K139" s="287"/>
      <c r="X139" s="115"/>
      <c r="Y139" s="16"/>
      <c r="AD139" s="16"/>
      <c r="AE139" s="16"/>
      <c r="AF139" s="16"/>
      <c r="AG139" s="16"/>
      <c r="AH139" s="16"/>
      <c r="AI139" s="115"/>
      <c r="AJ139" s="16"/>
      <c r="AK139" s="120"/>
      <c r="AL139" s="16"/>
      <c r="AM139" s="16"/>
      <c r="AN139" s="16"/>
      <c r="AO139" s="16"/>
      <c r="AP139" s="16"/>
      <c r="AQ139" s="16"/>
      <c r="AR139" s="16"/>
      <c r="AS139" s="16"/>
      <c r="AZ139" s="120"/>
      <c r="BB139" s="151"/>
    </row>
    <row r="140" spans="9:54" s="15" customFormat="1" x14ac:dyDescent="0.3">
      <c r="I140" s="16"/>
      <c r="K140" s="287"/>
      <c r="X140" s="115"/>
      <c r="Y140" s="16"/>
      <c r="AD140" s="16"/>
      <c r="AE140" s="16"/>
      <c r="AF140" s="16"/>
      <c r="AG140" s="16"/>
      <c r="AH140" s="16"/>
      <c r="AI140" s="115"/>
      <c r="AJ140" s="16"/>
      <c r="AK140" s="120"/>
      <c r="AL140" s="16"/>
      <c r="AM140" s="16"/>
      <c r="AN140" s="16"/>
      <c r="AO140" s="16"/>
      <c r="AP140" s="16"/>
      <c r="AQ140" s="16"/>
      <c r="AR140" s="16"/>
      <c r="AS140" s="16"/>
      <c r="AZ140" s="120"/>
      <c r="BB140" s="151"/>
    </row>
    <row r="141" spans="9:54" s="15" customFormat="1" x14ac:dyDescent="0.3">
      <c r="I141" s="16"/>
      <c r="K141" s="287"/>
      <c r="X141" s="115"/>
      <c r="Y141" s="16"/>
      <c r="AD141" s="16"/>
      <c r="AE141" s="16"/>
      <c r="AF141" s="16"/>
      <c r="AG141" s="16"/>
      <c r="AH141" s="16"/>
      <c r="AI141" s="115"/>
      <c r="AJ141" s="16"/>
      <c r="AK141" s="120"/>
      <c r="AL141" s="16"/>
      <c r="AM141" s="16"/>
      <c r="AN141" s="16"/>
      <c r="AO141" s="16"/>
      <c r="AP141" s="16"/>
      <c r="AQ141" s="16"/>
      <c r="AR141" s="16"/>
      <c r="AS141" s="16"/>
      <c r="AZ141" s="120"/>
      <c r="BB141" s="151"/>
    </row>
    <row r="142" spans="9:54" s="15" customFormat="1" x14ac:dyDescent="0.3">
      <c r="I142" s="16"/>
      <c r="K142" s="287"/>
      <c r="X142" s="115"/>
      <c r="Y142" s="16"/>
      <c r="AD142" s="16"/>
      <c r="AE142" s="16"/>
      <c r="AF142" s="16"/>
      <c r="AG142" s="16"/>
      <c r="AH142" s="16"/>
      <c r="AI142" s="115"/>
      <c r="AJ142" s="16"/>
      <c r="AK142" s="120"/>
      <c r="AL142" s="16"/>
      <c r="AM142" s="16"/>
      <c r="AN142" s="16"/>
      <c r="AO142" s="16"/>
      <c r="AP142" s="16"/>
      <c r="AQ142" s="16"/>
      <c r="AR142" s="16"/>
      <c r="AS142" s="16"/>
      <c r="AZ142" s="120"/>
      <c r="BB142" s="151"/>
    </row>
    <row r="143" spans="9:54" s="15" customFormat="1" x14ac:dyDescent="0.3">
      <c r="I143" s="16"/>
      <c r="K143" s="287"/>
      <c r="X143" s="115"/>
      <c r="Y143" s="16"/>
      <c r="AD143" s="16"/>
      <c r="AE143" s="16"/>
      <c r="AF143" s="16"/>
      <c r="AG143" s="16"/>
      <c r="AH143" s="16"/>
      <c r="AI143" s="115"/>
      <c r="AJ143" s="16"/>
      <c r="AK143" s="120"/>
      <c r="AL143" s="16"/>
      <c r="AM143" s="16"/>
      <c r="AN143" s="16"/>
      <c r="AO143" s="16"/>
      <c r="AP143" s="16"/>
      <c r="AQ143" s="16"/>
      <c r="AR143" s="16"/>
      <c r="AS143" s="16"/>
      <c r="AZ143" s="120"/>
      <c r="BB143" s="151"/>
    </row>
    <row r="144" spans="9:54" s="15" customFormat="1" x14ac:dyDescent="0.3">
      <c r="I144" s="16"/>
      <c r="K144" s="287"/>
      <c r="X144" s="115"/>
      <c r="Y144" s="16"/>
      <c r="AD144" s="16"/>
      <c r="AE144" s="16"/>
      <c r="AF144" s="16"/>
      <c r="AG144" s="16"/>
      <c r="AH144" s="16"/>
      <c r="AI144" s="115"/>
      <c r="AJ144" s="16"/>
      <c r="AK144" s="120"/>
      <c r="AL144" s="16"/>
      <c r="AM144" s="16"/>
      <c r="AN144" s="16"/>
      <c r="AO144" s="16"/>
      <c r="AP144" s="16"/>
      <c r="AQ144" s="16"/>
      <c r="AR144" s="16"/>
      <c r="AS144" s="16"/>
      <c r="AZ144" s="120"/>
      <c r="BB144" s="151"/>
    </row>
    <row r="145" spans="9:54" s="15" customFormat="1" x14ac:dyDescent="0.3">
      <c r="I145" s="16"/>
      <c r="K145" s="287"/>
      <c r="X145" s="115"/>
      <c r="Y145" s="16"/>
      <c r="AD145" s="16"/>
      <c r="AE145" s="16"/>
      <c r="AF145" s="16"/>
      <c r="AG145" s="16"/>
      <c r="AH145" s="16"/>
      <c r="AI145" s="115"/>
      <c r="AJ145" s="16"/>
      <c r="AK145" s="120"/>
      <c r="AL145" s="16"/>
      <c r="AM145" s="16"/>
      <c r="AN145" s="16"/>
      <c r="AO145" s="16"/>
      <c r="AP145" s="16"/>
      <c r="AQ145" s="16"/>
      <c r="AR145" s="16"/>
      <c r="AS145" s="16"/>
      <c r="AZ145" s="120"/>
      <c r="BB145" s="151"/>
    </row>
    <row r="146" spans="9:54" s="15" customFormat="1" x14ac:dyDescent="0.3">
      <c r="I146" s="16"/>
      <c r="K146" s="287"/>
      <c r="X146" s="115"/>
      <c r="Y146" s="16"/>
      <c r="AD146" s="16"/>
      <c r="AE146" s="16"/>
      <c r="AF146" s="16"/>
      <c r="AG146" s="16"/>
      <c r="AH146" s="16"/>
      <c r="AI146" s="115"/>
      <c r="AJ146" s="16"/>
      <c r="AK146" s="120"/>
      <c r="AL146" s="16"/>
      <c r="AM146" s="16"/>
      <c r="AN146" s="16"/>
      <c r="AO146" s="16"/>
      <c r="AP146" s="16"/>
      <c r="AQ146" s="16"/>
      <c r="AR146" s="16"/>
      <c r="AS146" s="16"/>
      <c r="AZ146" s="120"/>
      <c r="BB146" s="151"/>
    </row>
    <row r="147" spans="9:54" s="15" customFormat="1" x14ac:dyDescent="0.3">
      <c r="I147" s="16"/>
      <c r="K147" s="287"/>
      <c r="X147" s="115"/>
      <c r="Y147" s="16"/>
      <c r="AD147" s="16"/>
      <c r="AE147" s="16"/>
      <c r="AF147" s="16"/>
      <c r="AG147" s="16"/>
      <c r="AH147" s="16"/>
      <c r="AI147" s="115"/>
      <c r="AJ147" s="16"/>
      <c r="AK147" s="120"/>
      <c r="AL147" s="16"/>
      <c r="AM147" s="16"/>
      <c r="AN147" s="16"/>
      <c r="AO147" s="16"/>
      <c r="AP147" s="16"/>
      <c r="AQ147" s="16"/>
      <c r="AR147" s="16"/>
      <c r="AS147" s="16"/>
      <c r="AZ147" s="120"/>
      <c r="BB147" s="151"/>
    </row>
    <row r="148" spans="9:54" s="15" customFormat="1" x14ac:dyDescent="0.3">
      <c r="I148" s="16"/>
      <c r="K148" s="287"/>
      <c r="X148" s="115"/>
      <c r="Y148" s="16"/>
      <c r="AD148" s="16"/>
      <c r="AE148" s="16"/>
      <c r="AF148" s="16"/>
      <c r="AG148" s="16"/>
      <c r="AH148" s="16"/>
      <c r="AI148" s="115"/>
      <c r="AJ148" s="16"/>
      <c r="AK148" s="120"/>
      <c r="AL148" s="16"/>
      <c r="AM148" s="16"/>
      <c r="AN148" s="16"/>
      <c r="AO148" s="16"/>
      <c r="AP148" s="16"/>
      <c r="AQ148" s="16"/>
      <c r="AR148" s="16"/>
      <c r="AS148" s="16"/>
      <c r="AZ148" s="120"/>
      <c r="BB148" s="151"/>
    </row>
    <row r="149" spans="9:54" s="15" customFormat="1" x14ac:dyDescent="0.3">
      <c r="I149" s="16"/>
      <c r="K149" s="287"/>
      <c r="X149" s="115"/>
      <c r="Y149" s="16"/>
      <c r="AD149" s="16"/>
      <c r="AE149" s="16"/>
      <c r="AF149" s="16"/>
      <c r="AG149" s="16"/>
      <c r="AH149" s="16"/>
      <c r="AI149" s="115"/>
      <c r="AJ149" s="16"/>
      <c r="AK149" s="120"/>
      <c r="AL149" s="16"/>
      <c r="AM149" s="16"/>
      <c r="AN149" s="16"/>
      <c r="AO149" s="16"/>
      <c r="AP149" s="16"/>
      <c r="AQ149" s="16"/>
      <c r="AR149" s="16"/>
      <c r="AS149" s="16"/>
      <c r="AZ149" s="120"/>
      <c r="BB149" s="151"/>
    </row>
    <row r="150" spans="9:54" s="15" customFormat="1" x14ac:dyDescent="0.3">
      <c r="I150" s="16"/>
      <c r="K150" s="287"/>
      <c r="X150" s="115"/>
      <c r="Y150" s="16"/>
      <c r="AD150" s="16"/>
      <c r="AE150" s="16"/>
      <c r="AF150" s="16"/>
      <c r="AG150" s="16"/>
      <c r="AH150" s="16"/>
      <c r="AI150" s="115"/>
      <c r="AJ150" s="16"/>
      <c r="AK150" s="120"/>
      <c r="AL150" s="16"/>
      <c r="AM150" s="16"/>
      <c r="AN150" s="16"/>
      <c r="AO150" s="16"/>
      <c r="AP150" s="16"/>
      <c r="AQ150" s="16"/>
      <c r="AR150" s="16"/>
      <c r="AS150" s="16"/>
      <c r="AZ150" s="120"/>
      <c r="BB150" s="151"/>
    </row>
    <row r="151" spans="9:54" s="15" customFormat="1" x14ac:dyDescent="0.3">
      <c r="I151" s="16"/>
      <c r="K151" s="287"/>
      <c r="X151" s="115"/>
      <c r="Y151" s="16"/>
      <c r="AD151" s="16"/>
      <c r="AE151" s="16"/>
      <c r="AF151" s="16"/>
      <c r="AG151" s="16"/>
      <c r="AH151" s="16"/>
      <c r="AI151" s="115"/>
      <c r="AJ151" s="16"/>
      <c r="AK151" s="120"/>
      <c r="AL151" s="16"/>
      <c r="AM151" s="16"/>
      <c r="AN151" s="16"/>
      <c r="AO151" s="16"/>
      <c r="AP151" s="16"/>
      <c r="AQ151" s="16"/>
      <c r="AR151" s="16"/>
      <c r="AS151" s="16"/>
      <c r="AZ151" s="120"/>
      <c r="BB151" s="151"/>
    </row>
    <row r="152" spans="9:54" s="15" customFormat="1" x14ac:dyDescent="0.3">
      <c r="I152" s="16"/>
      <c r="K152" s="287"/>
      <c r="X152" s="115"/>
      <c r="Y152" s="16"/>
      <c r="AD152" s="16"/>
      <c r="AE152" s="16"/>
      <c r="AF152" s="16"/>
      <c r="AG152" s="16"/>
      <c r="AH152" s="16"/>
      <c r="AI152" s="115"/>
      <c r="AJ152" s="16"/>
      <c r="AK152" s="120"/>
      <c r="AL152" s="16"/>
      <c r="AM152" s="16"/>
      <c r="AN152" s="16"/>
      <c r="AO152" s="16"/>
      <c r="AP152" s="16"/>
      <c r="AQ152" s="16"/>
      <c r="AR152" s="16"/>
      <c r="AS152" s="16"/>
      <c r="AZ152" s="120"/>
      <c r="BB152" s="151"/>
    </row>
    <row r="153" spans="9:54" s="15" customFormat="1" x14ac:dyDescent="0.3">
      <c r="I153" s="16"/>
      <c r="K153" s="287"/>
      <c r="X153" s="115"/>
      <c r="Y153" s="16"/>
      <c r="AD153" s="16"/>
      <c r="AE153" s="16"/>
      <c r="AF153" s="16"/>
      <c r="AG153" s="16"/>
      <c r="AH153" s="16"/>
      <c r="AI153" s="115"/>
      <c r="AJ153" s="16"/>
      <c r="AK153" s="120"/>
      <c r="AL153" s="16"/>
      <c r="AM153" s="16"/>
      <c r="AN153" s="16"/>
      <c r="AO153" s="16"/>
      <c r="AP153" s="16"/>
      <c r="AQ153" s="16"/>
      <c r="AR153" s="16"/>
      <c r="AS153" s="16"/>
      <c r="AZ153" s="120"/>
      <c r="BB153" s="151"/>
    </row>
    <row r="154" spans="9:54" s="15" customFormat="1" x14ac:dyDescent="0.3">
      <c r="I154" s="16"/>
      <c r="K154" s="287"/>
      <c r="X154" s="115"/>
      <c r="Y154" s="16"/>
      <c r="AD154" s="16"/>
      <c r="AE154" s="16"/>
      <c r="AF154" s="16"/>
      <c r="AG154" s="16"/>
      <c r="AH154" s="16"/>
      <c r="AI154" s="115"/>
      <c r="AJ154" s="16"/>
      <c r="AK154" s="120"/>
      <c r="AL154" s="16"/>
      <c r="AM154" s="16"/>
      <c r="AN154" s="16"/>
      <c r="AO154" s="16"/>
      <c r="AP154" s="16"/>
      <c r="AQ154" s="16"/>
      <c r="AR154" s="16"/>
      <c r="AS154" s="16"/>
      <c r="AZ154" s="120"/>
      <c r="BB154" s="151"/>
    </row>
    <row r="155" spans="9:54" s="15" customFormat="1" x14ac:dyDescent="0.3">
      <c r="I155" s="16"/>
      <c r="K155" s="287"/>
      <c r="X155" s="115"/>
      <c r="Y155" s="16"/>
      <c r="AD155" s="16"/>
      <c r="AE155" s="16"/>
      <c r="AF155" s="16"/>
      <c r="AG155" s="16"/>
      <c r="AH155" s="16"/>
      <c r="AI155" s="115"/>
      <c r="AJ155" s="16"/>
      <c r="AK155" s="120"/>
      <c r="AL155" s="16"/>
      <c r="AM155" s="16"/>
      <c r="AN155" s="16"/>
      <c r="AO155" s="16"/>
      <c r="AP155" s="16"/>
      <c r="AQ155" s="16"/>
      <c r="AR155" s="16"/>
      <c r="AS155" s="16"/>
      <c r="AZ155" s="120"/>
      <c r="BB155" s="151"/>
    </row>
    <row r="156" spans="9:54" s="15" customFormat="1" x14ac:dyDescent="0.3">
      <c r="I156" s="16"/>
      <c r="K156" s="287"/>
      <c r="X156" s="115"/>
      <c r="Y156" s="16"/>
      <c r="AD156" s="16"/>
      <c r="AE156" s="16"/>
      <c r="AF156" s="16"/>
      <c r="AG156" s="16"/>
      <c r="AH156" s="16"/>
      <c r="AI156" s="115"/>
      <c r="AJ156" s="16"/>
      <c r="AK156" s="120"/>
      <c r="AL156" s="16"/>
      <c r="AM156" s="16"/>
      <c r="AN156" s="16"/>
      <c r="AO156" s="16"/>
      <c r="AP156" s="16"/>
      <c r="AQ156" s="16"/>
      <c r="AR156" s="16"/>
      <c r="AS156" s="16"/>
      <c r="AZ156" s="120"/>
      <c r="BB156" s="151"/>
    </row>
    <row r="157" spans="9:54" s="15" customFormat="1" x14ac:dyDescent="0.3">
      <c r="I157" s="16"/>
      <c r="K157" s="287"/>
      <c r="X157" s="115"/>
      <c r="Y157" s="16"/>
      <c r="AD157" s="16"/>
      <c r="AE157" s="16"/>
      <c r="AF157" s="16"/>
      <c r="AG157" s="16"/>
      <c r="AH157" s="16"/>
      <c r="AI157" s="115"/>
      <c r="AJ157" s="16"/>
      <c r="AK157" s="120"/>
      <c r="AL157" s="16"/>
      <c r="AM157" s="16"/>
      <c r="AN157" s="16"/>
      <c r="AO157" s="16"/>
      <c r="AP157" s="16"/>
      <c r="AQ157" s="16"/>
      <c r="AR157" s="16"/>
      <c r="AS157" s="16"/>
      <c r="AZ157" s="120"/>
      <c r="BB157" s="151"/>
    </row>
    <row r="158" spans="9:54" s="15" customFormat="1" x14ac:dyDescent="0.3">
      <c r="I158" s="16"/>
      <c r="K158" s="287"/>
      <c r="X158" s="115"/>
      <c r="Y158" s="16"/>
      <c r="AD158" s="16"/>
      <c r="AE158" s="16"/>
      <c r="AF158" s="16"/>
      <c r="AG158" s="16"/>
      <c r="AH158" s="16"/>
      <c r="AI158" s="115"/>
      <c r="AJ158" s="16"/>
      <c r="AK158" s="120"/>
      <c r="AL158" s="16"/>
      <c r="AM158" s="16"/>
      <c r="AN158" s="16"/>
      <c r="AO158" s="16"/>
      <c r="AP158" s="16"/>
      <c r="AQ158" s="16"/>
      <c r="AR158" s="16"/>
      <c r="AS158" s="16"/>
      <c r="AZ158" s="120"/>
      <c r="BB158" s="151"/>
    </row>
    <row r="159" spans="9:54" s="15" customFormat="1" x14ac:dyDescent="0.3">
      <c r="I159" s="16"/>
      <c r="K159" s="287"/>
      <c r="X159" s="115"/>
      <c r="Y159" s="16"/>
      <c r="AD159" s="16"/>
      <c r="AE159" s="16"/>
      <c r="AF159" s="16"/>
      <c r="AG159" s="16"/>
      <c r="AH159" s="16"/>
      <c r="AI159" s="115"/>
      <c r="AJ159" s="16"/>
      <c r="AK159" s="120"/>
      <c r="AL159" s="16"/>
      <c r="AM159" s="16"/>
      <c r="AN159" s="16"/>
      <c r="AO159" s="16"/>
      <c r="AP159" s="16"/>
      <c r="AQ159" s="16"/>
      <c r="AR159" s="16"/>
      <c r="AS159" s="16"/>
      <c r="AZ159" s="120"/>
      <c r="BB159" s="151"/>
    </row>
    <row r="160" spans="9:54" s="15" customFormat="1" x14ac:dyDescent="0.3">
      <c r="I160" s="16"/>
      <c r="K160" s="287"/>
      <c r="X160" s="115"/>
      <c r="Y160" s="16"/>
      <c r="AD160" s="16"/>
      <c r="AE160" s="16"/>
      <c r="AF160" s="16"/>
      <c r="AG160" s="16"/>
      <c r="AH160" s="16"/>
      <c r="AI160" s="115"/>
      <c r="AJ160" s="16"/>
      <c r="AK160" s="120"/>
      <c r="AL160" s="16"/>
      <c r="AM160" s="16"/>
      <c r="AN160" s="16"/>
      <c r="AO160" s="16"/>
      <c r="AP160" s="16"/>
      <c r="AQ160" s="16"/>
      <c r="AR160" s="16"/>
      <c r="AS160" s="16"/>
      <c r="AZ160" s="120"/>
      <c r="BB160" s="151"/>
    </row>
    <row r="161" spans="9:54" s="15" customFormat="1" x14ac:dyDescent="0.3">
      <c r="I161" s="16"/>
      <c r="K161" s="287"/>
      <c r="X161" s="115"/>
      <c r="Y161" s="16"/>
      <c r="AD161" s="16"/>
      <c r="AE161" s="16"/>
      <c r="AF161" s="16"/>
      <c r="AG161" s="16"/>
      <c r="AH161" s="16"/>
      <c r="AI161" s="115"/>
      <c r="AJ161" s="16"/>
      <c r="AK161" s="120"/>
      <c r="AL161" s="16"/>
      <c r="AM161" s="16"/>
      <c r="AN161" s="16"/>
      <c r="AO161" s="16"/>
      <c r="AP161" s="16"/>
      <c r="AQ161" s="16"/>
      <c r="AR161" s="16"/>
      <c r="AS161" s="16"/>
      <c r="AZ161" s="120"/>
      <c r="BB161" s="151"/>
    </row>
    <row r="162" spans="9:54" s="15" customFormat="1" x14ac:dyDescent="0.3">
      <c r="I162" s="16"/>
      <c r="K162" s="287"/>
      <c r="X162" s="115"/>
      <c r="Y162" s="16"/>
      <c r="AD162" s="16"/>
      <c r="AE162" s="16"/>
      <c r="AF162" s="16"/>
      <c r="AG162" s="16"/>
      <c r="AH162" s="16"/>
      <c r="AI162" s="115"/>
      <c r="AJ162" s="16"/>
      <c r="AK162" s="120"/>
      <c r="AL162" s="16"/>
      <c r="AM162" s="16"/>
      <c r="AN162" s="16"/>
      <c r="AO162" s="16"/>
      <c r="AP162" s="16"/>
      <c r="AQ162" s="16"/>
      <c r="AR162" s="16"/>
      <c r="AS162" s="16"/>
      <c r="AZ162" s="120"/>
      <c r="BB162" s="151"/>
    </row>
    <row r="163" spans="9:54" s="15" customFormat="1" x14ac:dyDescent="0.3">
      <c r="I163" s="16"/>
      <c r="K163" s="287"/>
      <c r="X163" s="115"/>
      <c r="Y163" s="16"/>
      <c r="AD163" s="16"/>
      <c r="AE163" s="16"/>
      <c r="AF163" s="16"/>
      <c r="AG163" s="16"/>
      <c r="AH163" s="16"/>
      <c r="AI163" s="115"/>
      <c r="AJ163" s="16"/>
      <c r="AK163" s="120"/>
      <c r="AL163" s="16"/>
      <c r="AM163" s="16"/>
      <c r="AN163" s="16"/>
      <c r="AO163" s="16"/>
      <c r="AP163" s="16"/>
      <c r="AQ163" s="16"/>
      <c r="AR163" s="16"/>
      <c r="AS163" s="16"/>
      <c r="AZ163" s="120"/>
      <c r="BB163" s="151"/>
    </row>
    <row r="164" spans="9:54" s="15" customFormat="1" x14ac:dyDescent="0.3">
      <c r="I164" s="16"/>
      <c r="K164" s="287"/>
      <c r="X164" s="115"/>
      <c r="Y164" s="16"/>
      <c r="AD164" s="16"/>
      <c r="AE164" s="16"/>
      <c r="AF164" s="16"/>
      <c r="AG164" s="16"/>
      <c r="AH164" s="16"/>
      <c r="AI164" s="115"/>
      <c r="AJ164" s="16"/>
      <c r="AK164" s="120"/>
      <c r="AL164" s="16"/>
      <c r="AM164" s="16"/>
      <c r="AN164" s="16"/>
      <c r="AO164" s="16"/>
      <c r="AP164" s="16"/>
      <c r="AQ164" s="16"/>
      <c r="AR164" s="16"/>
      <c r="AS164" s="16"/>
      <c r="AZ164" s="120"/>
      <c r="BB164" s="151"/>
    </row>
    <row r="165" spans="9:54" s="15" customFormat="1" x14ac:dyDescent="0.3">
      <c r="I165" s="16"/>
      <c r="K165" s="287"/>
      <c r="X165" s="115"/>
      <c r="Y165" s="16"/>
      <c r="AD165" s="16"/>
      <c r="AE165" s="16"/>
      <c r="AF165" s="16"/>
      <c r="AG165" s="16"/>
      <c r="AH165" s="16"/>
      <c r="AI165" s="115"/>
      <c r="AJ165" s="16"/>
      <c r="AK165" s="120"/>
      <c r="AL165" s="16"/>
      <c r="AM165" s="16"/>
      <c r="AN165" s="16"/>
      <c r="AO165" s="16"/>
      <c r="AP165" s="16"/>
      <c r="AQ165" s="16"/>
      <c r="AR165" s="16"/>
      <c r="AS165" s="16"/>
      <c r="AZ165" s="120"/>
      <c r="BB165" s="151"/>
    </row>
    <row r="166" spans="9:54" s="15" customFormat="1" x14ac:dyDescent="0.3">
      <c r="I166" s="16"/>
      <c r="K166" s="287"/>
      <c r="X166" s="115"/>
      <c r="Y166" s="16"/>
      <c r="AD166" s="16"/>
      <c r="AE166" s="16"/>
      <c r="AF166" s="16"/>
      <c r="AG166" s="16"/>
      <c r="AH166" s="16"/>
      <c r="AI166" s="115"/>
      <c r="AJ166" s="16"/>
      <c r="AK166" s="120"/>
      <c r="AL166" s="16"/>
      <c r="AM166" s="16"/>
      <c r="AN166" s="16"/>
      <c r="AO166" s="16"/>
      <c r="AP166" s="16"/>
      <c r="AQ166" s="16"/>
      <c r="AR166" s="16"/>
      <c r="AS166" s="16"/>
      <c r="AZ166" s="120"/>
      <c r="BB166" s="151"/>
    </row>
    <row r="167" spans="9:54" s="15" customFormat="1" x14ac:dyDescent="0.3">
      <c r="I167" s="16"/>
      <c r="K167" s="287"/>
      <c r="X167" s="115"/>
      <c r="Y167" s="16"/>
      <c r="AD167" s="16"/>
      <c r="AE167" s="16"/>
      <c r="AF167" s="16"/>
      <c r="AG167" s="16"/>
      <c r="AH167" s="16"/>
      <c r="AI167" s="115"/>
      <c r="AJ167" s="16"/>
      <c r="AK167" s="120"/>
      <c r="AL167" s="16"/>
      <c r="AM167" s="16"/>
      <c r="AN167" s="16"/>
      <c r="AO167" s="16"/>
      <c r="AP167" s="16"/>
      <c r="AQ167" s="16"/>
      <c r="AR167" s="16"/>
      <c r="AS167" s="16"/>
      <c r="AZ167" s="120"/>
      <c r="BB167" s="151"/>
    </row>
    <row r="168" spans="9:54" s="15" customFormat="1" x14ac:dyDescent="0.3">
      <c r="I168" s="16"/>
      <c r="K168" s="287"/>
      <c r="X168" s="115"/>
      <c r="Y168" s="16"/>
      <c r="AD168" s="16"/>
      <c r="AE168" s="16"/>
      <c r="AF168" s="16"/>
      <c r="AG168" s="16"/>
      <c r="AH168" s="16"/>
      <c r="AI168" s="115"/>
      <c r="AJ168" s="16"/>
      <c r="AK168" s="120"/>
      <c r="AL168" s="16"/>
      <c r="AM168" s="16"/>
      <c r="AN168" s="16"/>
      <c r="AO168" s="16"/>
      <c r="AP168" s="16"/>
      <c r="AQ168" s="16"/>
      <c r="AR168" s="16"/>
      <c r="AS168" s="16"/>
      <c r="AZ168" s="120"/>
      <c r="BB168" s="151"/>
    </row>
    <row r="169" spans="9:54" s="15" customFormat="1" x14ac:dyDescent="0.3">
      <c r="I169" s="16"/>
      <c r="K169" s="287"/>
      <c r="X169" s="115"/>
      <c r="Y169" s="16"/>
      <c r="AD169" s="16"/>
      <c r="AE169" s="16"/>
      <c r="AF169" s="16"/>
      <c r="AG169" s="16"/>
      <c r="AH169" s="16"/>
      <c r="AI169" s="115"/>
      <c r="AJ169" s="16"/>
      <c r="AK169" s="120"/>
      <c r="AL169" s="16"/>
      <c r="AM169" s="16"/>
      <c r="AN169" s="16"/>
      <c r="AO169" s="16"/>
      <c r="AP169" s="16"/>
      <c r="AQ169" s="16"/>
      <c r="AR169" s="16"/>
      <c r="AS169" s="16"/>
      <c r="AZ169" s="120"/>
      <c r="BB169" s="151"/>
    </row>
    <row r="170" spans="9:54" s="15" customFormat="1" x14ac:dyDescent="0.3">
      <c r="I170" s="16"/>
      <c r="K170" s="287"/>
      <c r="X170" s="115"/>
      <c r="Y170" s="16"/>
      <c r="AD170" s="16"/>
      <c r="AE170" s="16"/>
      <c r="AF170" s="16"/>
      <c r="AG170" s="16"/>
      <c r="AH170" s="16"/>
      <c r="AI170" s="115"/>
      <c r="AJ170" s="16"/>
      <c r="AK170" s="120"/>
      <c r="AL170" s="16"/>
      <c r="AM170" s="16"/>
      <c r="AN170" s="16"/>
      <c r="AO170" s="16"/>
      <c r="AP170" s="16"/>
      <c r="AQ170" s="16"/>
      <c r="AR170" s="16"/>
      <c r="AS170" s="16"/>
      <c r="AZ170" s="120"/>
      <c r="BB170" s="151"/>
    </row>
    <row r="171" spans="9:54" s="15" customFormat="1" x14ac:dyDescent="0.3">
      <c r="I171" s="16"/>
      <c r="K171" s="287"/>
      <c r="X171" s="115"/>
      <c r="Y171" s="16"/>
      <c r="AD171" s="16"/>
      <c r="AE171" s="16"/>
      <c r="AF171" s="16"/>
      <c r="AG171" s="16"/>
      <c r="AH171" s="16"/>
      <c r="AI171" s="115"/>
      <c r="AJ171" s="16"/>
      <c r="AK171" s="120"/>
      <c r="AL171" s="16"/>
      <c r="AM171" s="16"/>
      <c r="AN171" s="16"/>
      <c r="AO171" s="16"/>
      <c r="AP171" s="16"/>
      <c r="AQ171" s="16"/>
      <c r="AR171" s="16"/>
      <c r="AS171" s="16"/>
      <c r="AZ171" s="120"/>
      <c r="BB171" s="151"/>
    </row>
    <row r="172" spans="9:54" s="15" customFormat="1" x14ac:dyDescent="0.3">
      <c r="I172" s="16"/>
      <c r="K172" s="287"/>
      <c r="X172" s="115"/>
      <c r="Y172" s="16"/>
      <c r="AD172" s="16"/>
      <c r="AE172" s="16"/>
      <c r="AF172" s="16"/>
      <c r="AG172" s="16"/>
      <c r="AH172" s="16"/>
      <c r="AI172" s="115"/>
      <c r="AJ172" s="16"/>
      <c r="AK172" s="120"/>
      <c r="AL172" s="16"/>
      <c r="AM172" s="16"/>
      <c r="AN172" s="16"/>
      <c r="AO172" s="16"/>
      <c r="AP172" s="16"/>
      <c r="AQ172" s="16"/>
      <c r="AR172" s="16"/>
      <c r="AS172" s="16"/>
      <c r="AZ172" s="120"/>
      <c r="BB172" s="151"/>
    </row>
    <row r="173" spans="9:54" s="15" customFormat="1" x14ac:dyDescent="0.3">
      <c r="I173" s="16"/>
      <c r="K173" s="287"/>
      <c r="X173" s="115"/>
      <c r="Y173" s="16"/>
      <c r="AD173" s="16"/>
      <c r="AE173" s="16"/>
      <c r="AF173" s="16"/>
      <c r="AG173" s="16"/>
      <c r="AH173" s="16"/>
      <c r="AI173" s="115"/>
      <c r="AJ173" s="16"/>
      <c r="AK173" s="120"/>
      <c r="AL173" s="16"/>
      <c r="AM173" s="16"/>
      <c r="AN173" s="16"/>
      <c r="AO173" s="16"/>
      <c r="AP173" s="16"/>
      <c r="AQ173" s="16"/>
      <c r="AR173" s="16"/>
      <c r="AS173" s="16"/>
      <c r="AZ173" s="120"/>
      <c r="BB173" s="151"/>
    </row>
    <row r="174" spans="9:54" s="15" customFormat="1" x14ac:dyDescent="0.3">
      <c r="I174" s="16"/>
      <c r="K174" s="287"/>
      <c r="X174" s="115"/>
      <c r="Y174" s="16"/>
      <c r="AD174" s="16"/>
      <c r="AE174" s="16"/>
      <c r="AF174" s="16"/>
      <c r="AG174" s="16"/>
      <c r="AH174" s="16"/>
      <c r="AI174" s="115"/>
      <c r="AJ174" s="16"/>
      <c r="AK174" s="120"/>
      <c r="AL174" s="16"/>
      <c r="AM174" s="16"/>
      <c r="AN174" s="16"/>
      <c r="AO174" s="16"/>
      <c r="AP174" s="16"/>
      <c r="AQ174" s="16"/>
      <c r="AR174" s="16"/>
      <c r="AS174" s="16"/>
      <c r="AZ174" s="120"/>
      <c r="BB174" s="151"/>
    </row>
    <row r="175" spans="9:54" s="15" customFormat="1" x14ac:dyDescent="0.3">
      <c r="I175" s="16"/>
      <c r="K175" s="287"/>
      <c r="X175" s="115"/>
      <c r="Y175" s="16"/>
      <c r="AD175" s="16"/>
      <c r="AE175" s="16"/>
      <c r="AF175" s="16"/>
      <c r="AG175" s="16"/>
      <c r="AH175" s="16"/>
      <c r="AI175" s="115"/>
      <c r="AJ175" s="16"/>
      <c r="AK175" s="120"/>
      <c r="AL175" s="16"/>
      <c r="AM175" s="16"/>
      <c r="AN175" s="16"/>
      <c r="AO175" s="16"/>
      <c r="AP175" s="16"/>
      <c r="AQ175" s="16"/>
      <c r="AR175" s="16"/>
      <c r="AS175" s="16"/>
      <c r="AZ175" s="120"/>
      <c r="BB175" s="151"/>
    </row>
    <row r="176" spans="9:54" s="15" customFormat="1" x14ac:dyDescent="0.3">
      <c r="I176" s="16"/>
      <c r="K176" s="287"/>
      <c r="X176" s="115"/>
      <c r="Y176" s="16"/>
      <c r="AD176" s="16"/>
      <c r="AE176" s="16"/>
      <c r="AF176" s="16"/>
      <c r="AG176" s="16"/>
      <c r="AH176" s="16"/>
      <c r="AI176" s="115"/>
      <c r="AJ176" s="16"/>
      <c r="AK176" s="120"/>
      <c r="AL176" s="16"/>
      <c r="AM176" s="16"/>
      <c r="AN176" s="16"/>
      <c r="AO176" s="16"/>
      <c r="AP176" s="16"/>
      <c r="AQ176" s="16"/>
      <c r="AR176" s="16"/>
      <c r="AS176" s="16"/>
      <c r="AZ176" s="120"/>
      <c r="BB176" s="151"/>
    </row>
    <row r="177" spans="9:54" s="15" customFormat="1" x14ac:dyDescent="0.3">
      <c r="I177" s="16"/>
      <c r="K177" s="287"/>
      <c r="X177" s="115"/>
      <c r="Y177" s="16"/>
      <c r="AD177" s="16"/>
      <c r="AE177" s="16"/>
      <c r="AF177" s="16"/>
      <c r="AG177" s="16"/>
      <c r="AH177" s="16"/>
      <c r="AI177" s="115"/>
      <c r="AJ177" s="16"/>
      <c r="AK177" s="120"/>
      <c r="AL177" s="16"/>
      <c r="AM177" s="16"/>
      <c r="AN177" s="16"/>
      <c r="AO177" s="16"/>
      <c r="AP177" s="16"/>
      <c r="AQ177" s="16"/>
      <c r="AR177" s="16"/>
      <c r="AS177" s="16"/>
      <c r="AZ177" s="120"/>
      <c r="BB177" s="151"/>
    </row>
    <row r="178" spans="9:54" s="15" customFormat="1" x14ac:dyDescent="0.3">
      <c r="I178" s="16"/>
      <c r="K178" s="287"/>
      <c r="X178" s="115"/>
      <c r="Y178" s="16"/>
      <c r="AD178" s="16"/>
      <c r="AE178" s="16"/>
      <c r="AF178" s="16"/>
      <c r="AG178" s="16"/>
      <c r="AH178" s="16"/>
      <c r="AI178" s="115"/>
      <c r="AJ178" s="16"/>
      <c r="AK178" s="120"/>
      <c r="AL178" s="16"/>
      <c r="AM178" s="16"/>
      <c r="AN178" s="16"/>
      <c r="AO178" s="16"/>
      <c r="AP178" s="16"/>
      <c r="AQ178" s="16"/>
      <c r="AR178" s="16"/>
      <c r="AS178" s="16"/>
      <c r="AZ178" s="120"/>
      <c r="BB178" s="151"/>
    </row>
    <row r="179" spans="9:54" s="15" customFormat="1" x14ac:dyDescent="0.3">
      <c r="I179" s="16"/>
      <c r="K179" s="287"/>
      <c r="X179" s="115"/>
      <c r="Y179" s="16"/>
      <c r="AD179" s="16"/>
      <c r="AE179" s="16"/>
      <c r="AF179" s="16"/>
      <c r="AG179" s="16"/>
      <c r="AH179" s="16"/>
      <c r="AI179" s="115"/>
      <c r="AJ179" s="16"/>
      <c r="AK179" s="120"/>
      <c r="AL179" s="16"/>
      <c r="AM179" s="16"/>
      <c r="AN179" s="16"/>
      <c r="AO179" s="16"/>
      <c r="AP179" s="16"/>
      <c r="AQ179" s="16"/>
      <c r="AR179" s="16"/>
      <c r="AS179" s="16"/>
      <c r="AZ179" s="120"/>
      <c r="BB179" s="151"/>
    </row>
    <row r="180" spans="9:54" s="15" customFormat="1" x14ac:dyDescent="0.3">
      <c r="I180" s="16"/>
      <c r="K180" s="287"/>
      <c r="X180" s="115"/>
      <c r="Y180" s="16"/>
      <c r="AD180" s="16"/>
      <c r="AE180" s="16"/>
      <c r="AF180" s="16"/>
      <c r="AG180" s="16"/>
      <c r="AH180" s="16"/>
      <c r="AI180" s="115"/>
      <c r="AJ180" s="16"/>
      <c r="AK180" s="120"/>
      <c r="AL180" s="16"/>
      <c r="AM180" s="16"/>
      <c r="AN180" s="16"/>
      <c r="AO180" s="16"/>
      <c r="AP180" s="16"/>
      <c r="AQ180" s="16"/>
      <c r="AR180" s="16"/>
      <c r="AS180" s="16"/>
      <c r="AZ180" s="120"/>
      <c r="BB180" s="151"/>
    </row>
    <row r="181" spans="9:54" s="15" customFormat="1" x14ac:dyDescent="0.3">
      <c r="I181" s="16"/>
      <c r="K181" s="287"/>
      <c r="X181" s="115"/>
      <c r="Y181" s="16"/>
      <c r="AD181" s="16"/>
      <c r="AE181" s="16"/>
      <c r="AF181" s="16"/>
      <c r="AG181" s="16"/>
      <c r="AH181" s="16"/>
      <c r="AI181" s="115"/>
      <c r="AJ181" s="16"/>
      <c r="AK181" s="120"/>
      <c r="AL181" s="16"/>
      <c r="AM181" s="16"/>
      <c r="AN181" s="16"/>
      <c r="AO181" s="16"/>
      <c r="AP181" s="16"/>
      <c r="AQ181" s="16"/>
      <c r="AR181" s="16"/>
      <c r="AS181" s="16"/>
      <c r="AZ181" s="120"/>
      <c r="BB181" s="151"/>
    </row>
    <row r="182" spans="9:54" s="15" customFormat="1" x14ac:dyDescent="0.3">
      <c r="I182" s="16"/>
      <c r="K182" s="287"/>
      <c r="X182" s="115"/>
      <c r="Y182" s="16"/>
      <c r="AD182" s="16"/>
      <c r="AE182" s="16"/>
      <c r="AF182" s="16"/>
      <c r="AG182" s="16"/>
      <c r="AH182" s="16"/>
      <c r="AI182" s="115"/>
      <c r="AJ182" s="16"/>
      <c r="AK182" s="120"/>
      <c r="AL182" s="16"/>
      <c r="AM182" s="16"/>
      <c r="AN182" s="16"/>
      <c r="AO182" s="16"/>
      <c r="AP182" s="16"/>
      <c r="AQ182" s="16"/>
      <c r="AR182" s="16"/>
      <c r="AS182" s="16"/>
      <c r="AZ182" s="120"/>
      <c r="BB182" s="151"/>
    </row>
    <row r="183" spans="9:54" s="15" customFormat="1" x14ac:dyDescent="0.3">
      <c r="I183" s="16"/>
      <c r="K183" s="287"/>
      <c r="X183" s="115"/>
      <c r="Y183" s="16"/>
      <c r="AD183" s="16"/>
      <c r="AE183" s="16"/>
      <c r="AF183" s="16"/>
      <c r="AG183" s="16"/>
      <c r="AH183" s="16"/>
      <c r="AI183" s="115"/>
      <c r="AJ183" s="16"/>
      <c r="AK183" s="120"/>
      <c r="AL183" s="16"/>
      <c r="AM183" s="16"/>
      <c r="AN183" s="16"/>
      <c r="AO183" s="16"/>
      <c r="AP183" s="16"/>
      <c r="AQ183" s="16"/>
      <c r="AR183" s="16"/>
      <c r="AS183" s="16"/>
      <c r="AZ183" s="120"/>
      <c r="BB183" s="151"/>
    </row>
    <row r="184" spans="9:54" s="15" customFormat="1" x14ac:dyDescent="0.3">
      <c r="I184" s="16"/>
      <c r="K184" s="287"/>
      <c r="X184" s="115"/>
      <c r="Y184" s="16"/>
      <c r="AD184" s="16"/>
      <c r="AE184" s="16"/>
      <c r="AF184" s="16"/>
      <c r="AG184" s="16"/>
      <c r="AH184" s="16"/>
      <c r="AI184" s="115"/>
      <c r="AJ184" s="16"/>
      <c r="AK184" s="120"/>
      <c r="AL184" s="16"/>
      <c r="AM184" s="16"/>
      <c r="AN184" s="16"/>
      <c r="AO184" s="16"/>
      <c r="AP184" s="16"/>
      <c r="AQ184" s="16"/>
      <c r="AR184" s="16"/>
      <c r="AS184" s="16"/>
      <c r="AZ184" s="120"/>
      <c r="BB184" s="151"/>
    </row>
    <row r="185" spans="9:54" s="15" customFormat="1" x14ac:dyDescent="0.3">
      <c r="I185" s="16"/>
      <c r="K185" s="287"/>
      <c r="X185" s="115"/>
      <c r="Y185" s="16"/>
      <c r="AD185" s="16"/>
      <c r="AE185" s="16"/>
      <c r="AF185" s="16"/>
      <c r="AG185" s="16"/>
      <c r="AH185" s="16"/>
      <c r="AI185" s="115"/>
      <c r="AJ185" s="16"/>
      <c r="AK185" s="120"/>
      <c r="AL185" s="16"/>
      <c r="AM185" s="16"/>
      <c r="AN185" s="16"/>
      <c r="AO185" s="16"/>
      <c r="AP185" s="16"/>
      <c r="AQ185" s="16"/>
      <c r="AR185" s="16"/>
      <c r="AS185" s="16"/>
      <c r="AZ185" s="120"/>
      <c r="BB185" s="151"/>
    </row>
    <row r="186" spans="9:54" s="15" customFormat="1" x14ac:dyDescent="0.3">
      <c r="I186" s="16"/>
      <c r="K186" s="287"/>
      <c r="X186" s="115"/>
      <c r="Y186" s="16"/>
      <c r="AD186" s="16"/>
      <c r="AE186" s="16"/>
      <c r="AF186" s="16"/>
      <c r="AG186" s="16"/>
      <c r="AH186" s="16"/>
      <c r="AI186" s="115"/>
      <c r="AJ186" s="16"/>
      <c r="AK186" s="120"/>
      <c r="AL186" s="16"/>
      <c r="AM186" s="16"/>
      <c r="AN186" s="16"/>
      <c r="AO186" s="16"/>
      <c r="AP186" s="16"/>
      <c r="AQ186" s="16"/>
      <c r="AR186" s="16"/>
      <c r="AS186" s="16"/>
      <c r="AZ186" s="120"/>
      <c r="BB186" s="151"/>
    </row>
    <row r="187" spans="9:54" s="15" customFormat="1" x14ac:dyDescent="0.3">
      <c r="I187" s="16"/>
      <c r="K187" s="287"/>
      <c r="X187" s="115"/>
      <c r="Y187" s="16"/>
      <c r="AD187" s="16"/>
      <c r="AE187" s="16"/>
      <c r="AF187" s="16"/>
      <c r="AG187" s="16"/>
      <c r="AH187" s="16"/>
      <c r="AI187" s="115"/>
      <c r="AJ187" s="16"/>
      <c r="AK187" s="120"/>
      <c r="AL187" s="16"/>
      <c r="AM187" s="16"/>
      <c r="AN187" s="16"/>
      <c r="AO187" s="16"/>
      <c r="AP187" s="16"/>
      <c r="AQ187" s="16"/>
      <c r="AR187" s="16"/>
      <c r="AS187" s="16"/>
      <c r="AZ187" s="120"/>
      <c r="BB187" s="151"/>
    </row>
    <row r="188" spans="9:54" s="15" customFormat="1" x14ac:dyDescent="0.3">
      <c r="I188" s="16"/>
      <c r="K188" s="287"/>
      <c r="X188" s="115"/>
      <c r="Y188" s="16"/>
      <c r="AD188" s="16"/>
      <c r="AE188" s="16"/>
      <c r="AF188" s="16"/>
      <c r="AG188" s="16"/>
      <c r="AH188" s="16"/>
      <c r="AI188" s="115"/>
      <c r="AJ188" s="16"/>
      <c r="AK188" s="120"/>
      <c r="AL188" s="16"/>
      <c r="AM188" s="16"/>
      <c r="AN188" s="16"/>
      <c r="AO188" s="16"/>
      <c r="AP188" s="16"/>
      <c r="AQ188" s="16"/>
      <c r="AR188" s="16"/>
      <c r="AS188" s="16"/>
      <c r="AZ188" s="120"/>
      <c r="BB188" s="151"/>
    </row>
    <row r="189" spans="9:54" s="15" customFormat="1" x14ac:dyDescent="0.3">
      <c r="I189" s="16"/>
      <c r="K189" s="287"/>
      <c r="X189" s="115"/>
      <c r="Y189" s="16"/>
      <c r="AD189" s="16"/>
      <c r="AE189" s="16"/>
      <c r="AF189" s="16"/>
      <c r="AG189" s="16"/>
      <c r="AH189" s="16"/>
      <c r="AI189" s="115"/>
      <c r="AJ189" s="16"/>
      <c r="AK189" s="120"/>
      <c r="AL189" s="16"/>
      <c r="AM189" s="16"/>
      <c r="AN189" s="16"/>
      <c r="AO189" s="16"/>
      <c r="AP189" s="16"/>
      <c r="AQ189" s="16"/>
      <c r="AR189" s="16"/>
      <c r="AS189" s="16"/>
      <c r="AZ189" s="120"/>
      <c r="BB189" s="151"/>
    </row>
    <row r="190" spans="9:54" s="15" customFormat="1" x14ac:dyDescent="0.3">
      <c r="I190" s="16"/>
      <c r="K190" s="287"/>
      <c r="X190" s="115"/>
      <c r="Y190" s="16"/>
      <c r="AD190" s="16"/>
      <c r="AE190" s="16"/>
      <c r="AF190" s="16"/>
      <c r="AG190" s="16"/>
      <c r="AH190" s="16"/>
      <c r="AI190" s="115"/>
      <c r="AJ190" s="16"/>
      <c r="AK190" s="120"/>
      <c r="AL190" s="16"/>
      <c r="AM190" s="16"/>
      <c r="AN190" s="16"/>
      <c r="AO190" s="16"/>
      <c r="AP190" s="16"/>
      <c r="AQ190" s="16"/>
      <c r="AR190" s="16"/>
      <c r="AS190" s="16"/>
      <c r="AZ190" s="120"/>
      <c r="BB190" s="151"/>
    </row>
    <row r="191" spans="9:54" s="15" customFormat="1" x14ac:dyDescent="0.3">
      <c r="I191" s="16"/>
      <c r="K191" s="287"/>
      <c r="X191" s="115"/>
      <c r="Y191" s="16"/>
      <c r="AD191" s="16"/>
      <c r="AE191" s="16"/>
      <c r="AF191" s="16"/>
      <c r="AG191" s="16"/>
      <c r="AH191" s="16"/>
      <c r="AI191" s="115"/>
      <c r="AJ191" s="16"/>
      <c r="AK191" s="120"/>
      <c r="AL191" s="16"/>
      <c r="AM191" s="16"/>
      <c r="AN191" s="16"/>
      <c r="AO191" s="16"/>
      <c r="AP191" s="16"/>
      <c r="AQ191" s="16"/>
      <c r="AR191" s="16"/>
      <c r="AS191" s="16"/>
      <c r="AZ191" s="120"/>
      <c r="BB191" s="151"/>
    </row>
    <row r="192" spans="9:54" s="15" customFormat="1" x14ac:dyDescent="0.3">
      <c r="I192" s="16"/>
      <c r="K192" s="287"/>
      <c r="X192" s="115"/>
      <c r="Y192" s="16"/>
      <c r="AD192" s="16"/>
      <c r="AE192" s="16"/>
      <c r="AF192" s="16"/>
      <c r="AG192" s="16"/>
      <c r="AH192" s="16"/>
      <c r="AI192" s="115"/>
      <c r="AJ192" s="16"/>
      <c r="AK192" s="120"/>
      <c r="AL192" s="16"/>
      <c r="AM192" s="16"/>
      <c r="AN192" s="16"/>
      <c r="AO192" s="16"/>
      <c r="AP192" s="16"/>
      <c r="AQ192" s="16"/>
      <c r="AR192" s="16"/>
      <c r="AS192" s="16"/>
      <c r="AZ192" s="120"/>
      <c r="BB192" s="151"/>
    </row>
    <row r="193" spans="9:54" s="15" customFormat="1" x14ac:dyDescent="0.3">
      <c r="I193" s="16"/>
      <c r="K193" s="287"/>
      <c r="X193" s="115"/>
      <c r="Y193" s="16"/>
      <c r="AD193" s="16"/>
      <c r="AE193" s="16"/>
      <c r="AF193" s="16"/>
      <c r="AG193" s="16"/>
      <c r="AH193" s="16"/>
      <c r="AI193" s="115"/>
      <c r="AJ193" s="16"/>
      <c r="AK193" s="120"/>
      <c r="AL193" s="16"/>
      <c r="AM193" s="16"/>
      <c r="AN193" s="16"/>
      <c r="AO193" s="16"/>
      <c r="AP193" s="16"/>
      <c r="AQ193" s="16"/>
      <c r="AR193" s="16"/>
      <c r="AS193" s="16"/>
      <c r="AZ193" s="120"/>
      <c r="BB193" s="151"/>
    </row>
    <row r="194" spans="9:54" s="15" customFormat="1" x14ac:dyDescent="0.3">
      <c r="I194" s="16"/>
      <c r="K194" s="287"/>
      <c r="X194" s="115"/>
      <c r="Y194" s="16"/>
      <c r="AD194" s="16"/>
      <c r="AE194" s="16"/>
      <c r="AF194" s="16"/>
      <c r="AG194" s="16"/>
      <c r="AH194" s="16"/>
      <c r="AI194" s="115"/>
      <c r="AJ194" s="16"/>
      <c r="AK194" s="120"/>
      <c r="AL194" s="16"/>
      <c r="AM194" s="16"/>
      <c r="AN194" s="16"/>
      <c r="AO194" s="16"/>
      <c r="AP194" s="16"/>
      <c r="AQ194" s="16"/>
      <c r="AR194" s="16"/>
      <c r="AS194" s="16"/>
      <c r="AZ194" s="120"/>
      <c r="BB194" s="151"/>
    </row>
    <row r="195" spans="9:54" s="15" customFormat="1" x14ac:dyDescent="0.3">
      <c r="I195" s="16"/>
      <c r="K195" s="287"/>
      <c r="X195" s="115"/>
      <c r="Y195" s="16"/>
      <c r="AD195" s="16"/>
      <c r="AE195" s="16"/>
      <c r="AF195" s="16"/>
      <c r="AG195" s="16"/>
      <c r="AH195" s="16"/>
      <c r="AI195" s="115"/>
      <c r="AJ195" s="16"/>
      <c r="AK195" s="120"/>
      <c r="AL195" s="16"/>
      <c r="AM195" s="16"/>
      <c r="AN195" s="16"/>
      <c r="AO195" s="16"/>
      <c r="AP195" s="16"/>
      <c r="AQ195" s="16"/>
      <c r="AR195" s="16"/>
      <c r="AS195" s="16"/>
      <c r="AZ195" s="120"/>
      <c r="BB195" s="151"/>
    </row>
    <row r="196" spans="9:54" s="15" customFormat="1" x14ac:dyDescent="0.3">
      <c r="I196" s="16"/>
      <c r="K196" s="287"/>
      <c r="X196" s="115"/>
      <c r="Y196" s="16"/>
      <c r="AD196" s="16"/>
      <c r="AE196" s="16"/>
      <c r="AF196" s="16"/>
      <c r="AG196" s="16"/>
      <c r="AH196" s="16"/>
      <c r="AI196" s="115"/>
      <c r="AJ196" s="16"/>
      <c r="AK196" s="120"/>
      <c r="AL196" s="16"/>
      <c r="AM196" s="16"/>
      <c r="AN196" s="16"/>
      <c r="AO196" s="16"/>
      <c r="AP196" s="16"/>
      <c r="AQ196" s="16"/>
      <c r="AR196" s="16"/>
      <c r="AS196" s="16"/>
      <c r="AZ196" s="120"/>
      <c r="BB196" s="151"/>
    </row>
    <row r="197" spans="9:54" s="15" customFormat="1" x14ac:dyDescent="0.3">
      <c r="I197" s="16"/>
      <c r="K197" s="287"/>
      <c r="X197" s="115"/>
      <c r="Y197" s="16"/>
      <c r="AD197" s="16"/>
      <c r="AE197" s="16"/>
      <c r="AF197" s="16"/>
      <c r="AG197" s="16"/>
      <c r="AH197" s="16"/>
      <c r="AI197" s="115"/>
      <c r="AJ197" s="16"/>
      <c r="AK197" s="120"/>
      <c r="AL197" s="16"/>
      <c r="AM197" s="16"/>
      <c r="AN197" s="16"/>
      <c r="AO197" s="16"/>
      <c r="AP197" s="16"/>
      <c r="AQ197" s="16"/>
      <c r="AR197" s="16"/>
      <c r="AS197" s="16"/>
      <c r="AZ197" s="120"/>
      <c r="BB197" s="151"/>
    </row>
    <row r="198" spans="9:54" s="15" customFormat="1" x14ac:dyDescent="0.3">
      <c r="I198" s="16"/>
      <c r="K198" s="287"/>
      <c r="X198" s="115"/>
      <c r="Y198" s="16"/>
      <c r="AD198" s="16"/>
      <c r="AE198" s="16"/>
      <c r="AF198" s="16"/>
      <c r="AG198" s="16"/>
      <c r="AH198" s="16"/>
      <c r="AI198" s="115"/>
      <c r="AJ198" s="16"/>
      <c r="AK198" s="120"/>
      <c r="AL198" s="16"/>
      <c r="AM198" s="16"/>
      <c r="AN198" s="16"/>
      <c r="AO198" s="16"/>
      <c r="AP198" s="16"/>
      <c r="AQ198" s="16"/>
      <c r="AR198" s="16"/>
      <c r="AS198" s="16"/>
      <c r="AZ198" s="120"/>
      <c r="BB198" s="151"/>
    </row>
    <row r="199" spans="9:54" s="15" customFormat="1" x14ac:dyDescent="0.3">
      <c r="I199" s="16"/>
      <c r="K199" s="287"/>
      <c r="X199" s="115"/>
      <c r="Y199" s="16"/>
      <c r="AD199" s="16"/>
      <c r="AE199" s="16"/>
      <c r="AF199" s="16"/>
      <c r="AG199" s="16"/>
      <c r="AH199" s="16"/>
      <c r="AI199" s="115"/>
      <c r="AJ199" s="16"/>
      <c r="AK199" s="120"/>
      <c r="AL199" s="16"/>
      <c r="AM199" s="16"/>
      <c r="AN199" s="16"/>
      <c r="AO199" s="16"/>
      <c r="AP199" s="16"/>
      <c r="AQ199" s="16"/>
      <c r="AR199" s="16"/>
      <c r="AS199" s="16"/>
      <c r="AZ199" s="120"/>
      <c r="BB199" s="151"/>
    </row>
    <row r="200" spans="9:54" s="15" customFormat="1" x14ac:dyDescent="0.3">
      <c r="I200" s="16"/>
      <c r="K200" s="287"/>
      <c r="X200" s="115"/>
      <c r="Y200" s="16"/>
      <c r="AD200" s="16"/>
      <c r="AE200" s="16"/>
      <c r="AF200" s="16"/>
      <c r="AG200" s="16"/>
      <c r="AH200" s="16"/>
      <c r="AI200" s="115"/>
      <c r="AJ200" s="16"/>
      <c r="AK200" s="120"/>
      <c r="AL200" s="16"/>
      <c r="AM200" s="16"/>
      <c r="AN200" s="16"/>
      <c r="AO200" s="16"/>
      <c r="AP200" s="16"/>
      <c r="AQ200" s="16"/>
      <c r="AR200" s="16"/>
      <c r="AS200" s="16"/>
      <c r="AZ200" s="120"/>
      <c r="BB200" s="151"/>
    </row>
    <row r="201" spans="9:54" s="15" customFormat="1" x14ac:dyDescent="0.3">
      <c r="I201" s="16"/>
      <c r="K201" s="287"/>
      <c r="X201" s="115"/>
      <c r="Y201" s="16"/>
      <c r="AD201" s="16"/>
      <c r="AE201" s="16"/>
      <c r="AF201" s="16"/>
      <c r="AG201" s="16"/>
      <c r="AH201" s="16"/>
      <c r="AI201" s="115"/>
      <c r="AJ201" s="16"/>
      <c r="AK201" s="120"/>
      <c r="AL201" s="16"/>
      <c r="AM201" s="16"/>
      <c r="AN201" s="16"/>
      <c r="AO201" s="16"/>
      <c r="AP201" s="16"/>
      <c r="AQ201" s="16"/>
      <c r="AR201" s="16"/>
      <c r="AS201" s="16"/>
      <c r="AZ201" s="120"/>
      <c r="BB201" s="151"/>
    </row>
    <row r="202" spans="9:54" s="15" customFormat="1" x14ac:dyDescent="0.3">
      <c r="I202" s="16"/>
      <c r="K202" s="287"/>
      <c r="X202" s="115"/>
      <c r="Y202" s="16"/>
      <c r="AD202" s="16"/>
      <c r="AE202" s="16"/>
      <c r="AF202" s="16"/>
      <c r="AG202" s="16"/>
      <c r="AH202" s="16"/>
      <c r="AI202" s="115"/>
      <c r="AJ202" s="16"/>
      <c r="AK202" s="120"/>
      <c r="AL202" s="16"/>
      <c r="AM202" s="16"/>
      <c r="AN202" s="16"/>
      <c r="AO202" s="16"/>
      <c r="AP202" s="16"/>
      <c r="AQ202" s="16"/>
      <c r="AR202" s="16"/>
      <c r="AS202" s="16"/>
      <c r="AZ202" s="120"/>
      <c r="BB202" s="151"/>
    </row>
    <row r="203" spans="9:54" s="15" customFormat="1" x14ac:dyDescent="0.3">
      <c r="I203" s="16"/>
      <c r="K203" s="287"/>
      <c r="X203" s="115"/>
      <c r="Y203" s="16"/>
      <c r="AD203" s="16"/>
      <c r="AE203" s="16"/>
      <c r="AF203" s="16"/>
      <c r="AG203" s="16"/>
      <c r="AH203" s="16"/>
      <c r="AI203" s="115"/>
      <c r="AJ203" s="16"/>
      <c r="AK203" s="120"/>
      <c r="AL203" s="16"/>
      <c r="AM203" s="16"/>
      <c r="AN203" s="16"/>
      <c r="AO203" s="16"/>
      <c r="AP203" s="16"/>
      <c r="AQ203" s="16"/>
      <c r="AR203" s="16"/>
      <c r="AS203" s="16"/>
      <c r="AZ203" s="120"/>
      <c r="BB203" s="151"/>
    </row>
    <row r="204" spans="9:54" s="15" customFormat="1" x14ac:dyDescent="0.3">
      <c r="I204" s="16"/>
      <c r="K204" s="287"/>
      <c r="X204" s="115"/>
      <c r="Y204" s="16"/>
      <c r="AD204" s="16"/>
      <c r="AE204" s="16"/>
      <c r="AF204" s="16"/>
      <c r="AG204" s="16"/>
      <c r="AH204" s="16"/>
      <c r="AI204" s="115"/>
      <c r="AJ204" s="16"/>
      <c r="AK204" s="120"/>
      <c r="AL204" s="16"/>
      <c r="AM204" s="16"/>
      <c r="AN204" s="16"/>
      <c r="AO204" s="16"/>
      <c r="AP204" s="16"/>
      <c r="AQ204" s="16"/>
      <c r="AR204" s="16"/>
      <c r="AS204" s="16"/>
      <c r="AZ204" s="120"/>
      <c r="BB204" s="151"/>
    </row>
    <row r="205" spans="9:54" s="15" customFormat="1" x14ac:dyDescent="0.3">
      <c r="I205" s="16"/>
      <c r="K205" s="287"/>
      <c r="X205" s="115"/>
      <c r="Y205" s="16"/>
      <c r="AD205" s="16"/>
      <c r="AE205" s="16"/>
      <c r="AF205" s="16"/>
      <c r="AG205" s="16"/>
      <c r="AH205" s="16"/>
      <c r="AI205" s="115"/>
      <c r="AJ205" s="16"/>
      <c r="AK205" s="120"/>
      <c r="AL205" s="16"/>
      <c r="AM205" s="16"/>
      <c r="AN205" s="16"/>
      <c r="AO205" s="16"/>
      <c r="AP205" s="16"/>
      <c r="AQ205" s="16"/>
      <c r="AR205" s="16"/>
      <c r="AS205" s="16"/>
      <c r="AZ205" s="120"/>
      <c r="BB205" s="151"/>
    </row>
    <row r="206" spans="9:54" s="15" customFormat="1" x14ac:dyDescent="0.3">
      <c r="I206" s="16"/>
      <c r="K206" s="287"/>
      <c r="X206" s="115"/>
      <c r="Y206" s="16"/>
      <c r="AD206" s="16"/>
      <c r="AE206" s="16"/>
      <c r="AF206" s="16"/>
      <c r="AG206" s="16"/>
      <c r="AH206" s="16"/>
      <c r="AI206" s="115"/>
      <c r="AJ206" s="16"/>
      <c r="AK206" s="120"/>
      <c r="AL206" s="16"/>
      <c r="AM206" s="16"/>
      <c r="AN206" s="16"/>
      <c r="AO206" s="16"/>
      <c r="AP206" s="16"/>
      <c r="AQ206" s="16"/>
      <c r="AR206" s="16"/>
      <c r="AS206" s="16"/>
      <c r="AZ206" s="120"/>
      <c r="BB206" s="151"/>
    </row>
    <row r="207" spans="9:54" s="15" customFormat="1" x14ac:dyDescent="0.3">
      <c r="I207" s="16"/>
      <c r="K207" s="287"/>
      <c r="X207" s="115"/>
      <c r="Y207" s="16"/>
      <c r="AD207" s="16"/>
      <c r="AE207" s="16"/>
      <c r="AF207" s="16"/>
      <c r="AG207" s="16"/>
      <c r="AH207" s="16"/>
      <c r="AI207" s="115"/>
      <c r="AJ207" s="16"/>
      <c r="AK207" s="120"/>
      <c r="AL207" s="16"/>
      <c r="AM207" s="16"/>
      <c r="AN207" s="16"/>
      <c r="AO207" s="16"/>
      <c r="AP207" s="16"/>
      <c r="AQ207" s="16"/>
      <c r="AR207" s="16"/>
      <c r="AS207" s="16"/>
      <c r="AZ207" s="120"/>
      <c r="BB207" s="151"/>
    </row>
    <row r="208" spans="9:54" s="15" customFormat="1" x14ac:dyDescent="0.3">
      <c r="I208" s="16"/>
      <c r="K208" s="287"/>
      <c r="X208" s="115"/>
      <c r="Y208" s="16"/>
      <c r="AD208" s="16"/>
      <c r="AE208" s="16"/>
      <c r="AF208" s="16"/>
      <c r="AG208" s="16"/>
      <c r="AH208" s="16"/>
      <c r="AI208" s="115"/>
      <c r="AJ208" s="16"/>
      <c r="AK208" s="120"/>
      <c r="AL208" s="16"/>
      <c r="AM208" s="16"/>
      <c r="AN208" s="16"/>
      <c r="AO208" s="16"/>
      <c r="AP208" s="16"/>
      <c r="AQ208" s="16"/>
      <c r="AR208" s="16"/>
      <c r="AS208" s="16"/>
      <c r="AZ208" s="120"/>
      <c r="BB208" s="151"/>
    </row>
    <row r="209" spans="9:54" s="15" customFormat="1" x14ac:dyDescent="0.3">
      <c r="I209" s="16"/>
      <c r="K209" s="287"/>
      <c r="X209" s="115"/>
      <c r="Y209" s="16"/>
      <c r="AD209" s="16"/>
      <c r="AE209" s="16"/>
      <c r="AF209" s="16"/>
      <c r="AG209" s="16"/>
      <c r="AH209" s="16"/>
      <c r="AI209" s="115"/>
      <c r="AJ209" s="16"/>
      <c r="AK209" s="120"/>
      <c r="AL209" s="16"/>
      <c r="AM209" s="16"/>
      <c r="AN209" s="16"/>
      <c r="AO209" s="16"/>
      <c r="AP209" s="16"/>
      <c r="AQ209" s="16"/>
      <c r="AR209" s="16"/>
      <c r="AS209" s="16"/>
      <c r="AZ209" s="120"/>
      <c r="BB209" s="151"/>
    </row>
    <row r="210" spans="9:54" s="15" customFormat="1" x14ac:dyDescent="0.3">
      <c r="I210" s="16"/>
      <c r="K210" s="287"/>
      <c r="X210" s="115"/>
      <c r="Y210" s="16"/>
      <c r="AD210" s="16"/>
      <c r="AE210" s="16"/>
      <c r="AF210" s="16"/>
      <c r="AG210" s="16"/>
      <c r="AH210" s="16"/>
      <c r="AI210" s="115"/>
      <c r="AJ210" s="16"/>
      <c r="AK210" s="120"/>
      <c r="AL210" s="16"/>
      <c r="AM210" s="16"/>
      <c r="AN210" s="16"/>
      <c r="AO210" s="16"/>
      <c r="AP210" s="16"/>
      <c r="AQ210" s="16"/>
      <c r="AR210" s="16"/>
      <c r="AS210" s="16"/>
      <c r="AZ210" s="120"/>
      <c r="BB210" s="151"/>
    </row>
    <row r="211" spans="9:54" s="15" customFormat="1" x14ac:dyDescent="0.3">
      <c r="I211" s="16"/>
      <c r="K211" s="287"/>
      <c r="X211" s="115"/>
      <c r="Y211" s="16"/>
      <c r="AD211" s="16"/>
      <c r="AE211" s="16"/>
      <c r="AF211" s="16"/>
      <c r="AG211" s="16"/>
      <c r="AH211" s="16"/>
      <c r="AI211" s="115"/>
      <c r="AJ211" s="16"/>
      <c r="AK211" s="120"/>
      <c r="AL211" s="16"/>
      <c r="AM211" s="16"/>
      <c r="AN211" s="16"/>
      <c r="AO211" s="16"/>
      <c r="AP211" s="16"/>
      <c r="AQ211" s="16"/>
      <c r="AR211" s="16"/>
      <c r="AS211" s="16"/>
      <c r="AZ211" s="120"/>
      <c r="BB211" s="151"/>
    </row>
    <row r="212" spans="9:54" s="15" customFormat="1" x14ac:dyDescent="0.3">
      <c r="I212" s="16"/>
      <c r="K212" s="287"/>
      <c r="X212" s="115"/>
      <c r="Y212" s="16"/>
      <c r="AD212" s="16"/>
      <c r="AE212" s="16"/>
      <c r="AF212" s="16"/>
      <c r="AG212" s="16"/>
      <c r="AH212" s="16"/>
      <c r="AI212" s="115"/>
      <c r="AJ212" s="16"/>
      <c r="AK212" s="120"/>
      <c r="AL212" s="16"/>
      <c r="AM212" s="16"/>
      <c r="AN212" s="16"/>
      <c r="AO212" s="16"/>
      <c r="AP212" s="16"/>
      <c r="AQ212" s="16"/>
      <c r="AR212" s="16"/>
      <c r="AS212" s="16"/>
      <c r="AZ212" s="120"/>
      <c r="BB212" s="151"/>
    </row>
    <row r="213" spans="9:54" s="15" customFormat="1" x14ac:dyDescent="0.3">
      <c r="I213" s="16"/>
      <c r="K213" s="287"/>
      <c r="X213" s="115"/>
      <c r="Y213" s="16"/>
      <c r="AD213" s="16"/>
      <c r="AE213" s="16"/>
      <c r="AF213" s="16"/>
      <c r="AG213" s="16"/>
      <c r="AH213" s="16"/>
      <c r="AI213" s="115"/>
      <c r="AJ213" s="16"/>
      <c r="AK213" s="120"/>
      <c r="AL213" s="16"/>
      <c r="AM213" s="16"/>
      <c r="AN213" s="16"/>
      <c r="AO213" s="16"/>
      <c r="AP213" s="16"/>
      <c r="AQ213" s="16"/>
      <c r="AR213" s="16"/>
      <c r="AS213" s="16"/>
      <c r="AZ213" s="120"/>
      <c r="BB213" s="151"/>
    </row>
    <row r="214" spans="9:54" s="15" customFormat="1" x14ac:dyDescent="0.3">
      <c r="I214" s="16"/>
      <c r="K214" s="287"/>
      <c r="X214" s="115"/>
      <c r="Y214" s="16"/>
      <c r="AD214" s="16"/>
      <c r="AE214" s="16"/>
      <c r="AF214" s="16"/>
      <c r="AG214" s="16"/>
      <c r="AH214" s="16"/>
      <c r="AI214" s="115"/>
      <c r="AJ214" s="16"/>
      <c r="AK214" s="120"/>
      <c r="AL214" s="16"/>
      <c r="AM214" s="16"/>
      <c r="AN214" s="16"/>
      <c r="AO214" s="16"/>
      <c r="AP214" s="16"/>
      <c r="AQ214" s="16"/>
      <c r="AR214" s="16"/>
      <c r="AS214" s="16"/>
      <c r="AZ214" s="120"/>
      <c r="BB214" s="151"/>
    </row>
    <row r="215" spans="9:54" s="15" customFormat="1" x14ac:dyDescent="0.3">
      <c r="I215" s="16"/>
      <c r="K215" s="287"/>
      <c r="X215" s="115"/>
      <c r="Y215" s="16"/>
      <c r="AD215" s="16"/>
      <c r="AE215" s="16"/>
      <c r="AF215" s="16"/>
      <c r="AG215" s="16"/>
      <c r="AH215" s="16"/>
      <c r="AI215" s="115"/>
      <c r="AJ215" s="16"/>
      <c r="AK215" s="120"/>
      <c r="AL215" s="16"/>
      <c r="AM215" s="16"/>
      <c r="AN215" s="16"/>
      <c r="AO215" s="16"/>
      <c r="AP215" s="16"/>
      <c r="AQ215" s="16"/>
      <c r="AR215" s="16"/>
      <c r="AS215" s="16"/>
      <c r="AZ215" s="120"/>
      <c r="BB215" s="151"/>
    </row>
    <row r="216" spans="9:54" s="15" customFormat="1" x14ac:dyDescent="0.3">
      <c r="I216" s="16"/>
      <c r="K216" s="287"/>
      <c r="X216" s="115"/>
      <c r="Y216" s="16"/>
      <c r="AD216" s="16"/>
      <c r="AE216" s="16"/>
      <c r="AF216" s="16"/>
      <c r="AG216" s="16"/>
      <c r="AH216" s="16"/>
      <c r="AI216" s="115"/>
      <c r="AJ216" s="16"/>
      <c r="AK216" s="120"/>
      <c r="AL216" s="16"/>
      <c r="AM216" s="16"/>
      <c r="AN216" s="16"/>
      <c r="AO216" s="16"/>
      <c r="AP216" s="16"/>
      <c r="AQ216" s="16"/>
      <c r="AR216" s="16"/>
      <c r="AS216" s="16"/>
      <c r="AZ216" s="120"/>
      <c r="BB216" s="151"/>
    </row>
    <row r="217" spans="9:54" s="15" customFormat="1" x14ac:dyDescent="0.3">
      <c r="I217" s="16"/>
      <c r="K217" s="287"/>
      <c r="X217" s="115"/>
      <c r="Y217" s="16"/>
      <c r="AD217" s="16"/>
      <c r="AE217" s="16"/>
      <c r="AF217" s="16"/>
      <c r="AG217" s="16"/>
      <c r="AH217" s="16"/>
      <c r="AI217" s="115"/>
      <c r="AJ217" s="16"/>
      <c r="AK217" s="120"/>
      <c r="AL217" s="16"/>
      <c r="AM217" s="16"/>
      <c r="AN217" s="16"/>
      <c r="AO217" s="16"/>
      <c r="AP217" s="16"/>
      <c r="AQ217" s="16"/>
      <c r="AR217" s="16"/>
      <c r="AS217" s="16"/>
      <c r="AZ217" s="120"/>
      <c r="BB217" s="151"/>
    </row>
    <row r="218" spans="9:54" s="15" customFormat="1" x14ac:dyDescent="0.3">
      <c r="I218" s="16"/>
      <c r="K218" s="287"/>
      <c r="X218" s="115"/>
      <c r="Y218" s="16"/>
      <c r="AD218" s="16"/>
      <c r="AE218" s="16"/>
      <c r="AF218" s="16"/>
      <c r="AG218" s="16"/>
      <c r="AH218" s="16"/>
      <c r="AI218" s="115"/>
      <c r="AJ218" s="16"/>
      <c r="AK218" s="120"/>
      <c r="AL218" s="16"/>
      <c r="AM218" s="16"/>
      <c r="AN218" s="16"/>
      <c r="AO218" s="16"/>
      <c r="AP218" s="16"/>
      <c r="AQ218" s="16"/>
      <c r="AR218" s="16"/>
      <c r="AS218" s="16"/>
      <c r="AZ218" s="120"/>
      <c r="BB218" s="151"/>
    </row>
    <row r="219" spans="9:54" s="15" customFormat="1" x14ac:dyDescent="0.3">
      <c r="I219" s="16"/>
      <c r="K219" s="287"/>
      <c r="X219" s="115"/>
      <c r="Y219" s="16"/>
      <c r="AD219" s="16"/>
      <c r="AE219" s="16"/>
      <c r="AF219" s="16"/>
      <c r="AG219" s="16"/>
      <c r="AH219" s="16"/>
      <c r="AI219" s="115"/>
      <c r="AJ219" s="16"/>
      <c r="AK219" s="120"/>
      <c r="AL219" s="16"/>
      <c r="AM219" s="16"/>
      <c r="AN219" s="16"/>
      <c r="AO219" s="16"/>
      <c r="AP219" s="16"/>
      <c r="AQ219" s="16"/>
      <c r="AR219" s="16"/>
      <c r="AS219" s="16"/>
      <c r="AZ219" s="120"/>
      <c r="BB219" s="151"/>
    </row>
    <row r="220" spans="9:54" s="15" customFormat="1" x14ac:dyDescent="0.3">
      <c r="I220" s="16"/>
      <c r="K220" s="287"/>
      <c r="X220" s="115"/>
      <c r="Y220" s="16"/>
      <c r="AD220" s="16"/>
      <c r="AE220" s="16"/>
      <c r="AF220" s="16"/>
      <c r="AG220" s="16"/>
      <c r="AH220" s="16"/>
      <c r="AI220" s="115"/>
      <c r="AJ220" s="16"/>
      <c r="AK220" s="120"/>
      <c r="AL220" s="16"/>
      <c r="AM220" s="16"/>
      <c r="AN220" s="16"/>
      <c r="AO220" s="16"/>
      <c r="AP220" s="16"/>
      <c r="AQ220" s="16"/>
      <c r="AR220" s="16"/>
      <c r="AS220" s="16"/>
      <c r="AZ220" s="120"/>
      <c r="BB220" s="151"/>
    </row>
    <row r="221" spans="9:54" s="15" customFormat="1" x14ac:dyDescent="0.3">
      <c r="I221" s="16"/>
      <c r="K221" s="287"/>
      <c r="X221" s="115"/>
      <c r="Y221" s="16"/>
      <c r="AD221" s="16"/>
      <c r="AE221" s="16"/>
      <c r="AF221" s="16"/>
      <c r="AG221" s="16"/>
      <c r="AH221" s="16"/>
      <c r="AI221" s="115"/>
      <c r="AJ221" s="16"/>
      <c r="AK221" s="120"/>
      <c r="AL221" s="16"/>
      <c r="AM221" s="16"/>
      <c r="AN221" s="16"/>
      <c r="AO221" s="16"/>
      <c r="AP221" s="16"/>
      <c r="AQ221" s="16"/>
      <c r="AR221" s="16"/>
      <c r="AS221" s="16"/>
      <c r="AZ221" s="120"/>
      <c r="BB221" s="151"/>
    </row>
    <row r="222" spans="9:54" s="15" customFormat="1" x14ac:dyDescent="0.3">
      <c r="I222" s="16"/>
      <c r="K222" s="287"/>
      <c r="X222" s="115"/>
      <c r="Y222" s="16"/>
      <c r="AD222" s="16"/>
      <c r="AE222" s="16"/>
      <c r="AF222" s="16"/>
      <c r="AG222" s="16"/>
      <c r="AH222" s="16"/>
      <c r="AI222" s="115"/>
      <c r="AJ222" s="16"/>
      <c r="AK222" s="120"/>
      <c r="AL222" s="16"/>
      <c r="AM222" s="16"/>
      <c r="AN222" s="16"/>
      <c r="AO222" s="16"/>
      <c r="AP222" s="16"/>
      <c r="AQ222" s="16"/>
      <c r="AR222" s="16"/>
      <c r="AS222" s="16"/>
      <c r="AZ222" s="120"/>
      <c r="BB222" s="151"/>
    </row>
    <row r="223" spans="9:54" s="15" customFormat="1" x14ac:dyDescent="0.3">
      <c r="I223" s="16"/>
      <c r="K223" s="287"/>
      <c r="X223" s="115"/>
      <c r="Y223" s="16"/>
      <c r="AD223" s="16"/>
      <c r="AE223" s="16"/>
      <c r="AF223" s="16"/>
      <c r="AG223" s="16"/>
      <c r="AH223" s="16"/>
      <c r="AI223" s="115"/>
      <c r="AJ223" s="16"/>
      <c r="AK223" s="120"/>
      <c r="AL223" s="16"/>
      <c r="AM223" s="16"/>
      <c r="AN223" s="16"/>
      <c r="AO223" s="16"/>
      <c r="AP223" s="16"/>
      <c r="AQ223" s="16"/>
      <c r="AR223" s="16"/>
      <c r="AS223" s="16"/>
      <c r="AZ223" s="120"/>
      <c r="BB223" s="151"/>
    </row>
    <row r="224" spans="9:54" s="15" customFormat="1" x14ac:dyDescent="0.3">
      <c r="I224" s="16"/>
      <c r="K224" s="287"/>
      <c r="X224" s="115"/>
      <c r="Y224" s="16"/>
      <c r="AD224" s="16"/>
      <c r="AE224" s="16"/>
      <c r="AF224" s="16"/>
      <c r="AG224" s="16"/>
      <c r="AH224" s="16"/>
      <c r="AI224" s="115"/>
      <c r="AJ224" s="16"/>
      <c r="AK224" s="120"/>
      <c r="AL224" s="16"/>
      <c r="AM224" s="16"/>
      <c r="AN224" s="16"/>
      <c r="AO224" s="16"/>
      <c r="AP224" s="16"/>
      <c r="AQ224" s="16"/>
      <c r="AR224" s="16"/>
      <c r="AS224" s="16"/>
      <c r="AZ224" s="120"/>
      <c r="BB224" s="151"/>
    </row>
    <row r="225" spans="9:54" s="15" customFormat="1" x14ac:dyDescent="0.3">
      <c r="I225" s="16"/>
      <c r="K225" s="287"/>
      <c r="X225" s="115"/>
      <c r="Y225" s="16"/>
      <c r="AD225" s="16"/>
      <c r="AE225" s="16"/>
      <c r="AF225" s="16"/>
      <c r="AG225" s="16"/>
      <c r="AH225" s="16"/>
      <c r="AI225" s="115"/>
      <c r="AJ225" s="16"/>
      <c r="AK225" s="120"/>
      <c r="AL225" s="16"/>
      <c r="AM225" s="16"/>
      <c r="AN225" s="16"/>
      <c r="AO225" s="16"/>
      <c r="AP225" s="16"/>
      <c r="AQ225" s="16"/>
      <c r="AR225" s="16"/>
      <c r="AS225" s="16"/>
      <c r="AZ225" s="120"/>
      <c r="BB225" s="151"/>
    </row>
    <row r="226" spans="9:54" s="15" customFormat="1" x14ac:dyDescent="0.3">
      <c r="I226" s="16"/>
      <c r="K226" s="287"/>
      <c r="X226" s="115"/>
      <c r="Y226" s="16"/>
      <c r="AD226" s="16"/>
      <c r="AE226" s="16"/>
      <c r="AF226" s="16"/>
      <c r="AG226" s="16"/>
      <c r="AH226" s="16"/>
      <c r="AI226" s="115"/>
      <c r="AJ226" s="16"/>
      <c r="AK226" s="120"/>
      <c r="AL226" s="16"/>
      <c r="AM226" s="16"/>
      <c r="AN226" s="16"/>
      <c r="AO226" s="16"/>
      <c r="AP226" s="16"/>
      <c r="AQ226" s="16"/>
      <c r="AR226" s="16"/>
      <c r="AS226" s="16"/>
      <c r="AZ226" s="120"/>
      <c r="BB226" s="151"/>
    </row>
    <row r="227" spans="9:54" s="15" customFormat="1" x14ac:dyDescent="0.3">
      <c r="I227" s="16"/>
      <c r="K227" s="287"/>
      <c r="X227" s="115"/>
      <c r="Y227" s="16"/>
      <c r="AD227" s="16"/>
      <c r="AE227" s="16"/>
      <c r="AF227" s="16"/>
      <c r="AG227" s="16"/>
      <c r="AH227" s="16"/>
      <c r="AI227" s="115"/>
      <c r="AJ227" s="16"/>
      <c r="AK227" s="120"/>
      <c r="AL227" s="16"/>
      <c r="AM227" s="16"/>
      <c r="AN227" s="16"/>
      <c r="AO227" s="16"/>
      <c r="AP227" s="16"/>
      <c r="AQ227" s="16"/>
      <c r="AR227" s="16"/>
      <c r="AS227" s="16"/>
      <c r="AZ227" s="120"/>
      <c r="BB227" s="151"/>
    </row>
    <row r="228" spans="9:54" s="15" customFormat="1" x14ac:dyDescent="0.3">
      <c r="I228" s="16"/>
      <c r="K228" s="287"/>
      <c r="X228" s="115"/>
      <c r="Y228" s="16"/>
      <c r="AD228" s="16"/>
      <c r="AE228" s="16"/>
      <c r="AF228" s="16"/>
      <c r="AG228" s="16"/>
      <c r="AH228" s="16"/>
      <c r="AI228" s="115"/>
      <c r="AJ228" s="16"/>
      <c r="AK228" s="120"/>
      <c r="AL228" s="16"/>
      <c r="AM228" s="16"/>
      <c r="AN228" s="16"/>
      <c r="AO228" s="16"/>
      <c r="AP228" s="16"/>
      <c r="AQ228" s="16"/>
      <c r="AR228" s="16"/>
      <c r="AS228" s="16"/>
      <c r="AZ228" s="120"/>
      <c r="BB228" s="151"/>
    </row>
    <row r="229" spans="9:54" s="15" customFormat="1" x14ac:dyDescent="0.3">
      <c r="I229" s="16"/>
      <c r="K229" s="287"/>
      <c r="X229" s="115"/>
      <c r="Y229" s="16"/>
      <c r="AD229" s="16"/>
      <c r="AE229" s="16"/>
      <c r="AF229" s="16"/>
      <c r="AG229" s="16"/>
      <c r="AH229" s="16"/>
      <c r="AI229" s="115"/>
      <c r="AJ229" s="16"/>
      <c r="AK229" s="120"/>
      <c r="AL229" s="16"/>
      <c r="AM229" s="16"/>
      <c r="AN229" s="16"/>
      <c r="AO229" s="16"/>
      <c r="AP229" s="16"/>
      <c r="AQ229" s="16"/>
      <c r="AR229" s="16"/>
      <c r="AS229" s="16"/>
      <c r="AZ229" s="120"/>
      <c r="BB229" s="151"/>
    </row>
    <row r="230" spans="9:54" s="15" customFormat="1" x14ac:dyDescent="0.3">
      <c r="I230" s="16"/>
      <c r="K230" s="287"/>
      <c r="X230" s="115"/>
      <c r="Y230" s="16"/>
      <c r="AD230" s="16"/>
      <c r="AE230" s="16"/>
      <c r="AF230" s="16"/>
      <c r="AG230" s="16"/>
      <c r="AH230" s="16"/>
      <c r="AI230" s="115"/>
      <c r="AJ230" s="16"/>
      <c r="AK230" s="120"/>
      <c r="AL230" s="16"/>
      <c r="AM230" s="16"/>
      <c r="AN230" s="16"/>
      <c r="AO230" s="16"/>
      <c r="AP230" s="16"/>
      <c r="AQ230" s="16"/>
      <c r="AR230" s="16"/>
      <c r="AS230" s="16"/>
      <c r="AZ230" s="120"/>
      <c r="BB230" s="151"/>
    </row>
    <row r="231" spans="9:54" s="15" customFormat="1" x14ac:dyDescent="0.3">
      <c r="I231" s="16"/>
      <c r="K231" s="287"/>
      <c r="X231" s="115"/>
      <c r="Y231" s="16"/>
      <c r="AD231" s="16"/>
      <c r="AE231" s="16"/>
      <c r="AF231" s="16"/>
      <c r="AG231" s="16"/>
      <c r="AH231" s="16"/>
      <c r="AI231" s="115"/>
      <c r="AJ231" s="16"/>
      <c r="AK231" s="120"/>
      <c r="AL231" s="16"/>
      <c r="AM231" s="16"/>
      <c r="AN231" s="16"/>
      <c r="AO231" s="16"/>
      <c r="AP231" s="16"/>
      <c r="AQ231" s="16"/>
      <c r="AR231" s="16"/>
      <c r="AS231" s="16"/>
      <c r="AZ231" s="120"/>
      <c r="BB231" s="151"/>
    </row>
    <row r="232" spans="9:54" s="15" customFormat="1" x14ac:dyDescent="0.3">
      <c r="I232" s="16"/>
      <c r="K232" s="287"/>
      <c r="X232" s="115"/>
      <c r="Y232" s="16"/>
      <c r="AD232" s="16"/>
      <c r="AE232" s="16"/>
      <c r="AF232" s="16"/>
      <c r="AG232" s="16"/>
      <c r="AH232" s="16"/>
      <c r="AI232" s="115"/>
      <c r="AJ232" s="16"/>
      <c r="AK232" s="120"/>
      <c r="AL232" s="16"/>
      <c r="AM232" s="16"/>
      <c r="AN232" s="16"/>
      <c r="AO232" s="16"/>
      <c r="AP232" s="16"/>
      <c r="AQ232" s="16"/>
      <c r="AR232" s="16"/>
      <c r="AS232" s="16"/>
      <c r="AZ232" s="120"/>
      <c r="BB232" s="151"/>
    </row>
    <row r="233" spans="9:54" s="15" customFormat="1" x14ac:dyDescent="0.3">
      <c r="I233" s="16"/>
      <c r="K233" s="287"/>
      <c r="X233" s="115"/>
      <c r="Y233" s="16"/>
      <c r="AD233" s="16"/>
      <c r="AE233" s="16"/>
      <c r="AF233" s="16"/>
      <c r="AG233" s="16"/>
      <c r="AH233" s="16"/>
      <c r="AI233" s="115"/>
      <c r="AJ233" s="16"/>
      <c r="AK233" s="120"/>
      <c r="AL233" s="16"/>
      <c r="AM233" s="16"/>
      <c r="AN233" s="16"/>
      <c r="AO233" s="16"/>
      <c r="AP233" s="16"/>
      <c r="AQ233" s="16"/>
      <c r="AR233" s="16"/>
      <c r="AS233" s="16"/>
      <c r="AZ233" s="120"/>
      <c r="BB233" s="151"/>
    </row>
    <row r="234" spans="9:54" s="15" customFormat="1" x14ac:dyDescent="0.3">
      <c r="I234" s="16"/>
      <c r="K234" s="287"/>
      <c r="X234" s="115"/>
      <c r="Y234" s="16"/>
      <c r="AD234" s="16"/>
      <c r="AE234" s="16"/>
      <c r="AF234" s="16"/>
      <c r="AG234" s="16"/>
      <c r="AH234" s="16"/>
      <c r="AI234" s="115"/>
      <c r="AJ234" s="16"/>
      <c r="AK234" s="120"/>
      <c r="AL234" s="16"/>
      <c r="AM234" s="16"/>
      <c r="AN234" s="16"/>
      <c r="AO234" s="16"/>
      <c r="AP234" s="16"/>
      <c r="AQ234" s="16"/>
      <c r="AR234" s="16"/>
      <c r="AS234" s="16"/>
      <c r="AZ234" s="120"/>
      <c r="BB234" s="151"/>
    </row>
    <row r="235" spans="9:54" s="15" customFormat="1" x14ac:dyDescent="0.3">
      <c r="I235" s="16"/>
      <c r="K235" s="287"/>
      <c r="X235" s="115"/>
      <c r="Y235" s="16"/>
      <c r="AD235" s="16"/>
      <c r="AE235" s="16"/>
      <c r="AF235" s="16"/>
      <c r="AG235" s="16"/>
      <c r="AH235" s="16"/>
      <c r="AI235" s="115"/>
      <c r="AJ235" s="16"/>
      <c r="AK235" s="120"/>
      <c r="AL235" s="16"/>
      <c r="AM235" s="16"/>
      <c r="AN235" s="16"/>
      <c r="AO235" s="16"/>
      <c r="AP235" s="16"/>
      <c r="AQ235" s="16"/>
      <c r="AR235" s="16"/>
      <c r="AS235" s="16"/>
      <c r="AZ235" s="120"/>
      <c r="BB235" s="151"/>
    </row>
    <row r="236" spans="9:54" s="15" customFormat="1" x14ac:dyDescent="0.3">
      <c r="I236" s="16"/>
      <c r="K236" s="287"/>
      <c r="X236" s="115"/>
      <c r="Y236" s="16"/>
      <c r="AD236" s="16"/>
      <c r="AE236" s="16"/>
      <c r="AF236" s="16"/>
      <c r="AG236" s="16"/>
      <c r="AH236" s="16"/>
      <c r="AI236" s="115"/>
      <c r="AJ236" s="16"/>
      <c r="AK236" s="120"/>
      <c r="AL236" s="16"/>
      <c r="AM236" s="16"/>
      <c r="AN236" s="16"/>
      <c r="AO236" s="16"/>
      <c r="AP236" s="16"/>
      <c r="AQ236" s="16"/>
      <c r="AR236" s="16"/>
      <c r="AS236" s="16"/>
      <c r="AZ236" s="120"/>
      <c r="BB236" s="151"/>
    </row>
    <row r="237" spans="9:54" s="15" customFormat="1" x14ac:dyDescent="0.3">
      <c r="I237" s="16"/>
      <c r="K237" s="287"/>
      <c r="X237" s="115"/>
      <c r="Y237" s="16"/>
      <c r="AD237" s="16"/>
      <c r="AE237" s="16"/>
      <c r="AF237" s="16"/>
      <c r="AG237" s="16"/>
      <c r="AH237" s="16"/>
      <c r="AI237" s="115"/>
      <c r="AJ237" s="16"/>
      <c r="AK237" s="120"/>
      <c r="AL237" s="16"/>
      <c r="AM237" s="16"/>
      <c r="AN237" s="16"/>
      <c r="AO237" s="16"/>
      <c r="AP237" s="16"/>
      <c r="AQ237" s="16"/>
      <c r="AR237" s="16"/>
      <c r="AS237" s="16"/>
      <c r="AZ237" s="120"/>
      <c r="BB237" s="151"/>
    </row>
    <row r="238" spans="9:54" s="15" customFormat="1" x14ac:dyDescent="0.3">
      <c r="I238" s="16"/>
      <c r="K238" s="287"/>
      <c r="X238" s="115"/>
      <c r="Y238" s="16"/>
      <c r="AD238" s="16"/>
      <c r="AE238" s="16"/>
      <c r="AF238" s="16"/>
      <c r="AG238" s="16"/>
      <c r="AH238" s="16"/>
      <c r="AI238" s="115"/>
      <c r="AJ238" s="16"/>
      <c r="AK238" s="120"/>
      <c r="AL238" s="16"/>
      <c r="AM238" s="16"/>
      <c r="AN238" s="16"/>
      <c r="AO238" s="16"/>
      <c r="AP238" s="16"/>
      <c r="AQ238" s="16"/>
      <c r="AR238" s="16"/>
      <c r="AS238" s="16"/>
      <c r="AZ238" s="120"/>
      <c r="BB238" s="151"/>
    </row>
    <row r="239" spans="9:54" s="15" customFormat="1" x14ac:dyDescent="0.3">
      <c r="I239" s="16"/>
      <c r="K239" s="287"/>
      <c r="X239" s="115"/>
      <c r="Y239" s="16"/>
      <c r="AD239" s="16"/>
      <c r="AE239" s="16"/>
      <c r="AF239" s="16"/>
      <c r="AG239" s="16"/>
      <c r="AH239" s="16"/>
      <c r="AI239" s="115"/>
      <c r="AJ239" s="16"/>
      <c r="AK239" s="120"/>
      <c r="AL239" s="16"/>
      <c r="AM239" s="16"/>
      <c r="AN239" s="16"/>
      <c r="AO239" s="16"/>
      <c r="AP239" s="16"/>
      <c r="AQ239" s="16"/>
      <c r="AR239" s="16"/>
      <c r="AS239" s="16"/>
      <c r="AZ239" s="120"/>
      <c r="BB239" s="151"/>
    </row>
    <row r="240" spans="9:54" s="15" customFormat="1" x14ac:dyDescent="0.3">
      <c r="I240" s="16"/>
      <c r="K240" s="287"/>
      <c r="X240" s="115"/>
      <c r="Y240" s="16"/>
      <c r="AD240" s="16"/>
      <c r="AE240" s="16"/>
      <c r="AF240" s="16"/>
      <c r="AG240" s="16"/>
      <c r="AH240" s="16"/>
      <c r="AI240" s="115"/>
      <c r="AJ240" s="16"/>
      <c r="AK240" s="120"/>
      <c r="AL240" s="16"/>
      <c r="AM240" s="16"/>
      <c r="AN240" s="16"/>
      <c r="AO240" s="16"/>
      <c r="AP240" s="16"/>
      <c r="AQ240" s="16"/>
      <c r="AR240" s="16"/>
      <c r="AS240" s="16"/>
      <c r="AZ240" s="120"/>
      <c r="BB240" s="151"/>
    </row>
    <row r="241" spans="9:54" s="15" customFormat="1" x14ac:dyDescent="0.3">
      <c r="I241" s="16"/>
      <c r="K241" s="287"/>
      <c r="X241" s="115"/>
      <c r="Y241" s="16"/>
      <c r="AD241" s="16"/>
      <c r="AE241" s="16"/>
      <c r="AF241" s="16"/>
      <c r="AG241" s="16"/>
      <c r="AH241" s="16"/>
      <c r="AI241" s="115"/>
      <c r="AJ241" s="16"/>
      <c r="AK241" s="120"/>
      <c r="AL241" s="16"/>
      <c r="AM241" s="16"/>
      <c r="AN241" s="16"/>
      <c r="AO241" s="16"/>
      <c r="AP241" s="16"/>
      <c r="AQ241" s="16"/>
      <c r="AR241" s="16"/>
      <c r="AS241" s="16"/>
      <c r="AZ241" s="120"/>
      <c r="BB241" s="151"/>
    </row>
    <row r="242" spans="9:54" s="15" customFormat="1" x14ac:dyDescent="0.3">
      <c r="I242" s="16"/>
      <c r="K242" s="287"/>
      <c r="X242" s="115"/>
      <c r="Y242" s="16"/>
      <c r="AD242" s="16"/>
      <c r="AE242" s="16"/>
      <c r="AF242" s="16"/>
      <c r="AG242" s="16"/>
      <c r="AH242" s="16"/>
      <c r="AI242" s="115"/>
      <c r="AJ242" s="16"/>
      <c r="AK242" s="120"/>
      <c r="AL242" s="16"/>
      <c r="AM242" s="16"/>
      <c r="AN242" s="16"/>
      <c r="AO242" s="16"/>
      <c r="AP242" s="16"/>
      <c r="AQ242" s="16"/>
      <c r="AR242" s="16"/>
      <c r="AS242" s="16"/>
      <c r="AZ242" s="120"/>
      <c r="BB242" s="151"/>
    </row>
    <row r="243" spans="9:54" s="15" customFormat="1" x14ac:dyDescent="0.3">
      <c r="I243" s="16"/>
      <c r="K243" s="287"/>
      <c r="X243" s="115"/>
      <c r="Y243" s="16"/>
      <c r="AD243" s="16"/>
      <c r="AE243" s="16"/>
      <c r="AF243" s="16"/>
      <c r="AG243" s="16"/>
      <c r="AH243" s="16"/>
      <c r="AI243" s="115"/>
      <c r="AJ243" s="16"/>
      <c r="AK243" s="120"/>
      <c r="AL243" s="16"/>
      <c r="AM243" s="16"/>
      <c r="AN243" s="16"/>
      <c r="AO243" s="16"/>
      <c r="AP243" s="16"/>
      <c r="AQ243" s="16"/>
      <c r="AR243" s="16"/>
      <c r="AS243" s="16"/>
      <c r="AZ243" s="120"/>
      <c r="BB243" s="151"/>
    </row>
    <row r="244" spans="9:54" s="15" customFormat="1" x14ac:dyDescent="0.3">
      <c r="I244" s="16"/>
      <c r="K244" s="287"/>
      <c r="X244" s="115"/>
      <c r="Y244" s="16"/>
      <c r="AD244" s="16"/>
      <c r="AE244" s="16"/>
      <c r="AF244" s="16"/>
      <c r="AG244" s="16"/>
      <c r="AH244" s="16"/>
      <c r="AI244" s="115"/>
      <c r="AJ244" s="16"/>
      <c r="AK244" s="120"/>
      <c r="AL244" s="16"/>
      <c r="AM244" s="16"/>
      <c r="AN244" s="16"/>
      <c r="AO244" s="16"/>
      <c r="AP244" s="16"/>
      <c r="AQ244" s="16"/>
      <c r="AR244" s="16"/>
      <c r="AS244" s="16"/>
      <c r="AZ244" s="120"/>
      <c r="BB244" s="151"/>
    </row>
    <row r="245" spans="9:54" s="15" customFormat="1" x14ac:dyDescent="0.3">
      <c r="I245" s="16"/>
      <c r="K245" s="287"/>
      <c r="X245" s="115"/>
      <c r="Y245" s="16"/>
      <c r="AD245" s="16"/>
      <c r="AE245" s="16"/>
      <c r="AF245" s="16"/>
      <c r="AG245" s="16"/>
      <c r="AH245" s="16"/>
      <c r="AI245" s="115"/>
      <c r="AJ245" s="16"/>
      <c r="AK245" s="120"/>
      <c r="AL245" s="16"/>
      <c r="AM245" s="16"/>
      <c r="AN245" s="16"/>
      <c r="AO245" s="16"/>
      <c r="AP245" s="16"/>
      <c r="AQ245" s="16"/>
      <c r="AR245" s="16"/>
      <c r="AS245" s="16"/>
      <c r="AZ245" s="120"/>
      <c r="BB245" s="151"/>
    </row>
    <row r="246" spans="9:54" s="15" customFormat="1" x14ac:dyDescent="0.3">
      <c r="I246" s="16"/>
      <c r="K246" s="287"/>
      <c r="X246" s="115"/>
      <c r="Y246" s="16"/>
      <c r="AD246" s="16"/>
      <c r="AE246" s="16"/>
      <c r="AF246" s="16"/>
      <c r="AG246" s="16"/>
      <c r="AH246" s="16"/>
      <c r="AI246" s="115"/>
      <c r="AJ246" s="16"/>
      <c r="AK246" s="120"/>
      <c r="AL246" s="16"/>
      <c r="AM246" s="16"/>
      <c r="AN246" s="16"/>
      <c r="AO246" s="16"/>
      <c r="AP246" s="16"/>
      <c r="AQ246" s="16"/>
      <c r="AR246" s="16"/>
      <c r="AS246" s="16"/>
      <c r="AZ246" s="120"/>
      <c r="BB246" s="151"/>
    </row>
    <row r="247" spans="9:54" s="15" customFormat="1" x14ac:dyDescent="0.3">
      <c r="I247" s="16"/>
      <c r="K247" s="287"/>
      <c r="X247" s="115"/>
      <c r="Y247" s="16"/>
      <c r="AD247" s="16"/>
      <c r="AE247" s="16"/>
      <c r="AF247" s="16"/>
      <c r="AG247" s="16"/>
      <c r="AH247" s="16"/>
      <c r="AI247" s="115"/>
      <c r="AJ247" s="16"/>
      <c r="AK247" s="120"/>
      <c r="AL247" s="16"/>
      <c r="AM247" s="16"/>
      <c r="AN247" s="16"/>
      <c r="AO247" s="16"/>
      <c r="AP247" s="16"/>
      <c r="AQ247" s="16"/>
      <c r="AR247" s="16"/>
      <c r="AS247" s="16"/>
      <c r="AZ247" s="120"/>
      <c r="BB247" s="151"/>
    </row>
    <row r="248" spans="9:54" s="15" customFormat="1" x14ac:dyDescent="0.3">
      <c r="I248" s="16"/>
      <c r="K248" s="287"/>
      <c r="X248" s="115"/>
      <c r="Y248" s="16"/>
      <c r="AD248" s="16"/>
      <c r="AE248" s="16"/>
      <c r="AF248" s="16"/>
      <c r="AG248" s="16"/>
      <c r="AH248" s="16"/>
      <c r="AI248" s="115"/>
      <c r="AJ248" s="16"/>
      <c r="AK248" s="120"/>
      <c r="AL248" s="16"/>
      <c r="AM248" s="16"/>
      <c r="AN248" s="16"/>
      <c r="AO248" s="16"/>
      <c r="AP248" s="16"/>
      <c r="AQ248" s="16"/>
      <c r="AR248" s="16"/>
      <c r="AS248" s="16"/>
      <c r="AZ248" s="120"/>
      <c r="BB248" s="151"/>
    </row>
    <row r="249" spans="9:54" s="15" customFormat="1" x14ac:dyDescent="0.3">
      <c r="I249" s="16"/>
      <c r="K249" s="287"/>
      <c r="X249" s="115"/>
      <c r="Y249" s="16"/>
      <c r="AD249" s="16"/>
      <c r="AE249" s="16"/>
      <c r="AF249" s="16"/>
      <c r="AG249" s="16"/>
      <c r="AH249" s="16"/>
      <c r="AI249" s="115"/>
      <c r="AJ249" s="16"/>
      <c r="AK249" s="120"/>
      <c r="AL249" s="16"/>
      <c r="AM249" s="16"/>
      <c r="AN249" s="16"/>
      <c r="AO249" s="16"/>
      <c r="AP249" s="16"/>
      <c r="AQ249" s="16"/>
      <c r="AR249" s="16"/>
      <c r="AS249" s="16"/>
      <c r="AZ249" s="120"/>
      <c r="BB249" s="151"/>
    </row>
    <row r="250" spans="9:54" s="15" customFormat="1" x14ac:dyDescent="0.3">
      <c r="I250" s="16"/>
      <c r="K250" s="287"/>
      <c r="X250" s="115"/>
      <c r="Y250" s="16"/>
      <c r="AD250" s="16"/>
      <c r="AE250" s="16"/>
      <c r="AF250" s="16"/>
      <c r="AG250" s="16"/>
      <c r="AH250" s="16"/>
      <c r="AI250" s="115"/>
      <c r="AJ250" s="16"/>
      <c r="AK250" s="120"/>
      <c r="AL250" s="16"/>
      <c r="AM250" s="16"/>
      <c r="AN250" s="16"/>
      <c r="AO250" s="16"/>
      <c r="AP250" s="16"/>
      <c r="AQ250" s="16"/>
      <c r="AR250" s="16"/>
      <c r="AS250" s="16"/>
      <c r="AZ250" s="120"/>
      <c r="BB250" s="151"/>
    </row>
    <row r="251" spans="9:54" s="15" customFormat="1" x14ac:dyDescent="0.3">
      <c r="I251" s="16"/>
      <c r="K251" s="287"/>
      <c r="X251" s="115"/>
      <c r="Y251" s="16"/>
      <c r="AD251" s="16"/>
      <c r="AE251" s="16"/>
      <c r="AF251" s="16"/>
      <c r="AG251" s="16"/>
      <c r="AH251" s="16"/>
      <c r="AI251" s="115"/>
      <c r="AJ251" s="16"/>
      <c r="AK251" s="120"/>
      <c r="AL251" s="16"/>
      <c r="AM251" s="16"/>
      <c r="AN251" s="16"/>
      <c r="AO251" s="16"/>
      <c r="AP251" s="16"/>
      <c r="AQ251" s="16"/>
      <c r="AR251" s="16"/>
      <c r="AS251" s="16"/>
      <c r="AZ251" s="120"/>
      <c r="BB251" s="151"/>
    </row>
    <row r="252" spans="9:54" s="15" customFormat="1" x14ac:dyDescent="0.3">
      <c r="I252" s="16"/>
      <c r="K252" s="287"/>
      <c r="X252" s="115"/>
      <c r="Y252" s="16"/>
      <c r="AD252" s="16"/>
      <c r="AE252" s="16"/>
      <c r="AF252" s="16"/>
      <c r="AG252" s="16"/>
      <c r="AH252" s="16"/>
      <c r="AI252" s="115"/>
      <c r="AJ252" s="16"/>
      <c r="AK252" s="120"/>
      <c r="AL252" s="16"/>
      <c r="AM252" s="16"/>
      <c r="AN252" s="16"/>
      <c r="AO252" s="16"/>
      <c r="AP252" s="16"/>
      <c r="AQ252" s="16"/>
      <c r="AR252" s="16"/>
      <c r="AS252" s="16"/>
      <c r="AZ252" s="120"/>
      <c r="BB252" s="151"/>
    </row>
    <row r="253" spans="9:54" s="15" customFormat="1" x14ac:dyDescent="0.3">
      <c r="I253" s="16"/>
      <c r="K253" s="287"/>
      <c r="X253" s="115"/>
      <c r="Y253" s="16"/>
      <c r="AD253" s="16"/>
      <c r="AE253" s="16"/>
      <c r="AF253" s="16"/>
      <c r="AG253" s="16"/>
      <c r="AH253" s="16"/>
      <c r="AI253" s="115"/>
      <c r="AJ253" s="16"/>
      <c r="AK253" s="120"/>
      <c r="AL253" s="16"/>
      <c r="AM253" s="16"/>
      <c r="AN253" s="16"/>
      <c r="AO253" s="16"/>
      <c r="AP253" s="16"/>
      <c r="AQ253" s="16"/>
      <c r="AR253" s="16"/>
      <c r="AS253" s="16"/>
      <c r="AZ253" s="120"/>
      <c r="BB253" s="151"/>
    </row>
    <row r="254" spans="9:54" s="15" customFormat="1" x14ac:dyDescent="0.3">
      <c r="I254" s="16"/>
      <c r="K254" s="287"/>
      <c r="X254" s="115"/>
      <c r="Y254" s="16"/>
      <c r="AD254" s="16"/>
      <c r="AE254" s="16"/>
      <c r="AF254" s="16"/>
      <c r="AG254" s="16"/>
      <c r="AH254" s="16"/>
      <c r="AI254" s="115"/>
      <c r="AJ254" s="16"/>
      <c r="AK254" s="120"/>
      <c r="AL254" s="16"/>
      <c r="AM254" s="16"/>
      <c r="AN254" s="16"/>
      <c r="AO254" s="16"/>
      <c r="AP254" s="16"/>
      <c r="AQ254" s="16"/>
      <c r="AR254" s="16"/>
      <c r="AS254" s="16"/>
      <c r="AZ254" s="120"/>
      <c r="BB254" s="151"/>
    </row>
    <row r="255" spans="9:54" s="15" customFormat="1" x14ac:dyDescent="0.3">
      <c r="I255" s="16"/>
      <c r="K255" s="287"/>
      <c r="X255" s="115"/>
      <c r="Y255" s="16"/>
      <c r="AD255" s="16"/>
      <c r="AE255" s="16"/>
      <c r="AF255" s="16"/>
      <c r="AG255" s="16"/>
      <c r="AH255" s="16"/>
      <c r="AI255" s="115"/>
      <c r="AJ255" s="16"/>
      <c r="AK255" s="120"/>
      <c r="AL255" s="16"/>
      <c r="AM255" s="16"/>
      <c r="AN255" s="16"/>
      <c r="AO255" s="16"/>
      <c r="AP255" s="16"/>
      <c r="AQ255" s="16"/>
      <c r="AR255" s="16"/>
      <c r="AS255" s="16"/>
      <c r="AZ255" s="120"/>
      <c r="BB255" s="151"/>
    </row>
    <row r="256" spans="9:54" s="15" customFormat="1" x14ac:dyDescent="0.3">
      <c r="I256" s="16"/>
      <c r="K256" s="287"/>
      <c r="X256" s="115"/>
      <c r="Y256" s="16"/>
      <c r="AD256" s="16"/>
      <c r="AE256" s="16"/>
      <c r="AF256" s="16"/>
      <c r="AG256" s="16"/>
      <c r="AH256" s="16"/>
      <c r="AI256" s="115"/>
      <c r="AJ256" s="16"/>
      <c r="AK256" s="120"/>
      <c r="AL256" s="16"/>
      <c r="AM256" s="16"/>
      <c r="AN256" s="16"/>
      <c r="AO256" s="16"/>
      <c r="AP256" s="16"/>
      <c r="AQ256" s="16"/>
      <c r="AR256" s="16"/>
      <c r="AS256" s="16"/>
      <c r="AZ256" s="120"/>
      <c r="BB256" s="151"/>
    </row>
    <row r="257" spans="9:54" s="15" customFormat="1" x14ac:dyDescent="0.3">
      <c r="I257" s="16"/>
      <c r="K257" s="287"/>
      <c r="X257" s="115"/>
      <c r="Y257" s="16"/>
      <c r="AD257" s="16"/>
      <c r="AE257" s="16"/>
      <c r="AF257" s="16"/>
      <c r="AG257" s="16"/>
      <c r="AH257" s="16"/>
      <c r="AI257" s="115"/>
      <c r="AJ257" s="16"/>
      <c r="AK257" s="120"/>
      <c r="AL257" s="16"/>
      <c r="AM257" s="16"/>
      <c r="AN257" s="16"/>
      <c r="AO257" s="16"/>
      <c r="AP257" s="16"/>
      <c r="AQ257" s="16"/>
      <c r="AR257" s="16"/>
      <c r="AS257" s="16"/>
      <c r="AZ257" s="120"/>
      <c r="BB257" s="151"/>
    </row>
    <row r="258" spans="9:54" s="15" customFormat="1" x14ac:dyDescent="0.3">
      <c r="I258" s="16"/>
      <c r="K258" s="287"/>
      <c r="X258" s="115"/>
      <c r="Y258" s="16"/>
      <c r="AD258" s="16"/>
      <c r="AE258" s="16"/>
      <c r="AF258" s="16"/>
      <c r="AG258" s="16"/>
      <c r="AH258" s="16"/>
      <c r="AI258" s="115"/>
      <c r="AJ258" s="16"/>
      <c r="AK258" s="120"/>
      <c r="AL258" s="16"/>
      <c r="AM258" s="16"/>
      <c r="AN258" s="16"/>
      <c r="AO258" s="16"/>
      <c r="AP258" s="16"/>
      <c r="AQ258" s="16"/>
      <c r="AR258" s="16"/>
      <c r="AS258" s="16"/>
      <c r="AZ258" s="120"/>
      <c r="BB258" s="151"/>
    </row>
    <row r="259" spans="9:54" s="15" customFormat="1" x14ac:dyDescent="0.3">
      <c r="I259" s="16"/>
      <c r="K259" s="287"/>
      <c r="X259" s="115"/>
      <c r="Y259" s="16"/>
      <c r="AD259" s="16"/>
      <c r="AE259" s="16"/>
      <c r="AF259" s="16"/>
      <c r="AG259" s="16"/>
      <c r="AH259" s="16"/>
      <c r="AI259" s="115"/>
      <c r="AJ259" s="16"/>
      <c r="AK259" s="120"/>
      <c r="AL259" s="16"/>
      <c r="AM259" s="16"/>
      <c r="AN259" s="16"/>
      <c r="AO259" s="16"/>
      <c r="AP259" s="16"/>
      <c r="AQ259" s="16"/>
      <c r="AR259" s="16"/>
      <c r="AS259" s="16"/>
      <c r="AZ259" s="120"/>
      <c r="BB259" s="151"/>
    </row>
    <row r="260" spans="9:54" s="15" customFormat="1" x14ac:dyDescent="0.3">
      <c r="I260" s="16"/>
      <c r="K260" s="287"/>
      <c r="X260" s="115"/>
      <c r="Y260" s="16"/>
      <c r="AD260" s="16"/>
      <c r="AE260" s="16"/>
      <c r="AF260" s="16"/>
      <c r="AG260" s="16"/>
      <c r="AH260" s="16"/>
      <c r="AI260" s="115"/>
      <c r="AJ260" s="16"/>
      <c r="AK260" s="120"/>
      <c r="AL260" s="16"/>
      <c r="AM260" s="16"/>
      <c r="AN260" s="16"/>
      <c r="AO260" s="16"/>
      <c r="AP260" s="16"/>
      <c r="AQ260" s="16"/>
      <c r="AR260" s="16"/>
      <c r="AS260" s="16"/>
      <c r="AZ260" s="120"/>
      <c r="BB260" s="151"/>
    </row>
    <row r="261" spans="9:54" s="15" customFormat="1" x14ac:dyDescent="0.3">
      <c r="I261" s="16"/>
      <c r="K261" s="287"/>
      <c r="X261" s="115"/>
      <c r="Y261" s="16"/>
      <c r="AD261" s="16"/>
      <c r="AE261" s="16"/>
      <c r="AF261" s="16"/>
      <c r="AG261" s="16"/>
      <c r="AH261" s="16"/>
      <c r="AI261" s="115"/>
      <c r="AJ261" s="16"/>
      <c r="AK261" s="120"/>
      <c r="AL261" s="16"/>
      <c r="AM261" s="16"/>
      <c r="AN261" s="16"/>
      <c r="AO261" s="16"/>
      <c r="AP261" s="16"/>
      <c r="AQ261" s="16"/>
      <c r="AR261" s="16"/>
      <c r="AS261" s="16"/>
      <c r="AZ261" s="120"/>
      <c r="BB261" s="151"/>
    </row>
    <row r="262" spans="9:54" s="15" customFormat="1" x14ac:dyDescent="0.3">
      <c r="I262" s="16"/>
      <c r="K262" s="287"/>
      <c r="X262" s="115"/>
      <c r="Y262" s="16"/>
      <c r="AD262" s="16"/>
      <c r="AE262" s="16"/>
      <c r="AF262" s="16"/>
      <c r="AG262" s="16"/>
      <c r="AH262" s="16"/>
      <c r="AI262" s="115"/>
      <c r="AJ262" s="16"/>
      <c r="AK262" s="120"/>
      <c r="AL262" s="16"/>
      <c r="AM262" s="16"/>
      <c r="AN262" s="16"/>
      <c r="AO262" s="16"/>
      <c r="AP262" s="16"/>
      <c r="AQ262" s="16"/>
      <c r="AR262" s="16"/>
      <c r="AS262" s="16"/>
      <c r="AZ262" s="120"/>
      <c r="BB262" s="151"/>
    </row>
    <row r="263" spans="9:54" s="15" customFormat="1" x14ac:dyDescent="0.3">
      <c r="I263" s="16"/>
      <c r="K263" s="287"/>
      <c r="X263" s="115"/>
      <c r="Y263" s="16"/>
      <c r="AD263" s="16"/>
      <c r="AE263" s="16"/>
      <c r="AF263" s="16"/>
      <c r="AG263" s="16"/>
      <c r="AH263" s="16"/>
      <c r="AI263" s="115"/>
      <c r="AJ263" s="16"/>
      <c r="AK263" s="120"/>
      <c r="AL263" s="16"/>
      <c r="AM263" s="16"/>
      <c r="AN263" s="16"/>
      <c r="AO263" s="16"/>
      <c r="AP263" s="16"/>
      <c r="AQ263" s="16"/>
      <c r="AR263" s="16"/>
      <c r="AS263" s="16"/>
      <c r="AZ263" s="120"/>
      <c r="BB263" s="151"/>
    </row>
    <row r="264" spans="9:54" s="15" customFormat="1" x14ac:dyDescent="0.3">
      <c r="I264" s="16"/>
      <c r="K264" s="287"/>
      <c r="X264" s="115"/>
      <c r="Y264" s="16"/>
      <c r="AD264" s="16"/>
      <c r="AE264" s="16"/>
      <c r="AF264" s="16"/>
      <c r="AG264" s="16"/>
      <c r="AH264" s="16"/>
      <c r="AI264" s="115"/>
      <c r="AJ264" s="16"/>
      <c r="AK264" s="120"/>
      <c r="AL264" s="16"/>
      <c r="AM264" s="16"/>
      <c r="AN264" s="16"/>
      <c r="AO264" s="16"/>
      <c r="AP264" s="16"/>
      <c r="AQ264" s="16"/>
      <c r="AR264" s="16"/>
      <c r="AS264" s="16"/>
      <c r="AZ264" s="120"/>
      <c r="BB264" s="151"/>
    </row>
    <row r="265" spans="9:54" s="15" customFormat="1" x14ac:dyDescent="0.3">
      <c r="I265" s="16"/>
      <c r="K265" s="287"/>
      <c r="X265" s="115"/>
      <c r="Y265" s="16"/>
      <c r="AD265" s="16"/>
      <c r="AE265" s="16"/>
      <c r="AF265" s="16"/>
      <c r="AG265" s="16"/>
      <c r="AH265" s="16"/>
      <c r="AI265" s="115"/>
      <c r="AJ265" s="16"/>
      <c r="AK265" s="120"/>
      <c r="AL265" s="16"/>
      <c r="AM265" s="16"/>
      <c r="AN265" s="16"/>
      <c r="AO265" s="16"/>
      <c r="AP265" s="16"/>
      <c r="AQ265" s="16"/>
      <c r="AR265" s="16"/>
      <c r="AS265" s="16"/>
      <c r="AZ265" s="120"/>
      <c r="BB265" s="151"/>
    </row>
    <row r="266" spans="9:54" s="15" customFormat="1" x14ac:dyDescent="0.3">
      <c r="I266" s="16"/>
      <c r="K266" s="287"/>
      <c r="X266" s="115"/>
      <c r="Y266" s="16"/>
      <c r="AD266" s="16"/>
      <c r="AE266" s="16"/>
      <c r="AF266" s="16"/>
      <c r="AG266" s="16"/>
      <c r="AH266" s="16"/>
      <c r="AI266" s="115"/>
      <c r="AJ266" s="16"/>
      <c r="AK266" s="120"/>
      <c r="AL266" s="16"/>
      <c r="AM266" s="16"/>
      <c r="AN266" s="16"/>
      <c r="AO266" s="16"/>
      <c r="AP266" s="16"/>
      <c r="AQ266" s="16"/>
      <c r="AR266" s="16"/>
      <c r="AS266" s="16"/>
      <c r="AZ266" s="120"/>
      <c r="BB266" s="151"/>
    </row>
    <row r="267" spans="9:54" s="15" customFormat="1" x14ac:dyDescent="0.3">
      <c r="I267" s="16"/>
      <c r="K267" s="287"/>
      <c r="X267" s="115"/>
      <c r="Y267" s="16"/>
      <c r="AD267" s="16"/>
      <c r="AE267" s="16"/>
      <c r="AF267" s="16"/>
      <c r="AG267" s="16"/>
      <c r="AH267" s="16"/>
      <c r="AI267" s="115"/>
      <c r="AJ267" s="16"/>
      <c r="AK267" s="120"/>
      <c r="AL267" s="16"/>
      <c r="AM267" s="16"/>
      <c r="AN267" s="16"/>
      <c r="AO267" s="16"/>
      <c r="AP267" s="16"/>
      <c r="AQ267" s="16"/>
      <c r="AR267" s="16"/>
      <c r="AS267" s="16"/>
      <c r="AZ267" s="120"/>
      <c r="BB267" s="151"/>
    </row>
    <row r="268" spans="9:54" s="15" customFormat="1" x14ac:dyDescent="0.3">
      <c r="I268" s="16"/>
      <c r="K268" s="287"/>
      <c r="X268" s="115"/>
      <c r="Y268" s="16"/>
      <c r="AD268" s="16"/>
      <c r="AE268" s="16"/>
      <c r="AF268" s="16"/>
      <c r="AG268" s="16"/>
      <c r="AH268" s="16"/>
      <c r="AI268" s="115"/>
      <c r="AJ268" s="16"/>
      <c r="AK268" s="120"/>
      <c r="AL268" s="16"/>
      <c r="AM268" s="16"/>
      <c r="AN268" s="16"/>
      <c r="AO268" s="16"/>
      <c r="AP268" s="16"/>
      <c r="AQ268" s="16"/>
      <c r="AR268" s="16"/>
      <c r="AS268" s="16"/>
      <c r="AZ268" s="120"/>
      <c r="BB268" s="151"/>
    </row>
    <row r="269" spans="9:54" s="15" customFormat="1" x14ac:dyDescent="0.3">
      <c r="I269" s="16"/>
      <c r="K269" s="287"/>
      <c r="X269" s="115"/>
      <c r="Y269" s="16"/>
      <c r="AD269" s="16"/>
      <c r="AE269" s="16"/>
      <c r="AF269" s="16"/>
      <c r="AG269" s="16"/>
      <c r="AH269" s="16"/>
      <c r="AI269" s="115"/>
      <c r="AJ269" s="16"/>
      <c r="AK269" s="120"/>
      <c r="AL269" s="16"/>
      <c r="AM269" s="16"/>
      <c r="AN269" s="16"/>
      <c r="AO269" s="16"/>
      <c r="AP269" s="16"/>
      <c r="AQ269" s="16"/>
      <c r="AR269" s="16"/>
      <c r="AS269" s="16"/>
      <c r="AZ269" s="120"/>
      <c r="BB269" s="151"/>
    </row>
    <row r="270" spans="9:54" s="15" customFormat="1" x14ac:dyDescent="0.3">
      <c r="I270" s="16"/>
      <c r="K270" s="287"/>
      <c r="X270" s="115"/>
      <c r="Y270" s="16"/>
      <c r="AD270" s="16"/>
      <c r="AE270" s="16"/>
      <c r="AF270" s="16"/>
      <c r="AG270" s="16"/>
      <c r="AH270" s="16"/>
      <c r="AI270" s="115"/>
      <c r="AJ270" s="16"/>
      <c r="AK270" s="120"/>
      <c r="AL270" s="16"/>
      <c r="AM270" s="16"/>
      <c r="AN270" s="16"/>
      <c r="AO270" s="16"/>
      <c r="AP270" s="16"/>
      <c r="AQ270" s="16"/>
      <c r="AR270" s="16"/>
      <c r="AS270" s="16"/>
      <c r="AZ270" s="120"/>
      <c r="BB270" s="151"/>
    </row>
    <row r="271" spans="9:54" s="15" customFormat="1" x14ac:dyDescent="0.3">
      <c r="I271" s="16"/>
      <c r="K271" s="287"/>
      <c r="X271" s="115"/>
      <c r="Y271" s="16"/>
      <c r="AD271" s="16"/>
      <c r="AE271" s="16"/>
      <c r="AF271" s="16"/>
      <c r="AG271" s="16"/>
      <c r="AH271" s="16"/>
      <c r="AI271" s="115"/>
      <c r="AJ271" s="16"/>
      <c r="AK271" s="120"/>
      <c r="AL271" s="16"/>
      <c r="AM271" s="16"/>
      <c r="AN271" s="16"/>
      <c r="AO271" s="16"/>
      <c r="AP271" s="16"/>
      <c r="AQ271" s="16"/>
      <c r="AR271" s="16"/>
      <c r="AS271" s="16"/>
      <c r="AZ271" s="120"/>
      <c r="BB271" s="151"/>
    </row>
    <row r="272" spans="9:54" s="15" customFormat="1" x14ac:dyDescent="0.3">
      <c r="I272" s="16"/>
      <c r="K272" s="287"/>
      <c r="X272" s="115"/>
      <c r="Y272" s="16"/>
      <c r="AD272" s="16"/>
      <c r="AE272" s="16"/>
      <c r="AF272" s="16"/>
      <c r="AG272" s="16"/>
      <c r="AH272" s="16"/>
      <c r="AI272" s="115"/>
      <c r="AJ272" s="16"/>
      <c r="AK272" s="120"/>
      <c r="AL272" s="16"/>
      <c r="AM272" s="16"/>
      <c r="AN272" s="16"/>
      <c r="AO272" s="16"/>
      <c r="AP272" s="16"/>
      <c r="AQ272" s="16"/>
      <c r="AR272" s="16"/>
      <c r="AS272" s="16"/>
      <c r="AZ272" s="120"/>
      <c r="BB272" s="151"/>
    </row>
    <row r="273" spans="9:54" s="15" customFormat="1" x14ac:dyDescent="0.3">
      <c r="I273" s="16"/>
      <c r="K273" s="287"/>
      <c r="X273" s="115"/>
      <c r="Y273" s="16"/>
      <c r="AD273" s="16"/>
      <c r="AE273" s="16"/>
      <c r="AF273" s="16"/>
      <c r="AG273" s="16"/>
      <c r="AH273" s="16"/>
      <c r="AI273" s="115"/>
      <c r="AJ273" s="16"/>
      <c r="AK273" s="120"/>
      <c r="AL273" s="16"/>
      <c r="AM273" s="16"/>
      <c r="AN273" s="16"/>
      <c r="AO273" s="16"/>
      <c r="AP273" s="16"/>
      <c r="AQ273" s="16"/>
      <c r="AR273" s="16"/>
      <c r="AS273" s="16"/>
      <c r="AZ273" s="120"/>
      <c r="BB273" s="151"/>
    </row>
    <row r="274" spans="9:54" s="15" customFormat="1" x14ac:dyDescent="0.3">
      <c r="I274" s="16"/>
      <c r="K274" s="287"/>
      <c r="X274" s="115"/>
      <c r="Y274" s="16"/>
      <c r="AD274" s="16"/>
      <c r="AE274" s="16"/>
      <c r="AF274" s="16"/>
      <c r="AG274" s="16"/>
      <c r="AH274" s="16"/>
      <c r="AI274" s="115"/>
      <c r="AJ274" s="16"/>
      <c r="AK274" s="120"/>
      <c r="AL274" s="16"/>
      <c r="AM274" s="16"/>
      <c r="AN274" s="16"/>
      <c r="AO274" s="16"/>
      <c r="AP274" s="16"/>
      <c r="AQ274" s="16"/>
      <c r="AR274" s="16"/>
      <c r="AS274" s="16"/>
      <c r="AZ274" s="120"/>
      <c r="BB274" s="151"/>
    </row>
    <row r="275" spans="9:54" s="15" customFormat="1" x14ac:dyDescent="0.3">
      <c r="I275" s="16"/>
      <c r="K275" s="287"/>
      <c r="X275" s="115"/>
      <c r="Y275" s="16"/>
      <c r="AD275" s="16"/>
      <c r="AE275" s="16"/>
      <c r="AF275" s="16"/>
      <c r="AG275" s="16"/>
      <c r="AH275" s="16"/>
      <c r="AI275" s="115"/>
      <c r="AJ275" s="16"/>
      <c r="AK275" s="120"/>
      <c r="AL275" s="16"/>
      <c r="AM275" s="16"/>
      <c r="AN275" s="16"/>
      <c r="AO275" s="16"/>
      <c r="AP275" s="16"/>
      <c r="AQ275" s="16"/>
      <c r="AR275" s="16"/>
      <c r="AS275" s="16"/>
      <c r="AZ275" s="120"/>
      <c r="BB275" s="151"/>
    </row>
    <row r="276" spans="9:54" s="15" customFormat="1" x14ac:dyDescent="0.3">
      <c r="I276" s="16"/>
      <c r="K276" s="287"/>
      <c r="X276" s="115"/>
      <c r="Y276" s="16"/>
      <c r="AD276" s="16"/>
      <c r="AE276" s="16"/>
      <c r="AF276" s="16"/>
      <c r="AG276" s="16"/>
      <c r="AH276" s="16"/>
      <c r="AI276" s="115"/>
      <c r="AJ276" s="16"/>
      <c r="AK276" s="120"/>
      <c r="AL276" s="16"/>
      <c r="AM276" s="16"/>
      <c r="AN276" s="16"/>
      <c r="AO276" s="16"/>
      <c r="AP276" s="16"/>
      <c r="AQ276" s="16"/>
      <c r="AR276" s="16"/>
      <c r="AS276" s="16"/>
      <c r="AZ276" s="120"/>
      <c r="BB276" s="151"/>
    </row>
    <row r="277" spans="9:54" s="15" customFormat="1" x14ac:dyDescent="0.3">
      <c r="I277" s="16"/>
      <c r="K277" s="287"/>
      <c r="X277" s="115"/>
      <c r="Y277" s="16"/>
      <c r="AD277" s="16"/>
      <c r="AE277" s="16"/>
      <c r="AF277" s="16"/>
      <c r="AG277" s="16"/>
      <c r="AH277" s="16"/>
      <c r="AI277" s="115"/>
      <c r="AJ277" s="16"/>
      <c r="AK277" s="120"/>
      <c r="AL277" s="16"/>
      <c r="AM277" s="16"/>
      <c r="AN277" s="16"/>
      <c r="AO277" s="16"/>
      <c r="AP277" s="16"/>
      <c r="AQ277" s="16"/>
      <c r="AR277" s="16"/>
      <c r="AS277" s="16"/>
      <c r="AZ277" s="120"/>
      <c r="BB277" s="151"/>
    </row>
    <row r="278" spans="9:54" s="15" customFormat="1" x14ac:dyDescent="0.3">
      <c r="I278" s="16"/>
      <c r="K278" s="287"/>
      <c r="X278" s="115"/>
      <c r="Y278" s="16"/>
      <c r="AD278" s="16"/>
      <c r="AE278" s="16"/>
      <c r="AF278" s="16"/>
      <c r="AG278" s="16"/>
      <c r="AH278" s="16"/>
      <c r="AI278" s="115"/>
      <c r="AJ278" s="16"/>
      <c r="AK278" s="120"/>
      <c r="AL278" s="16"/>
      <c r="AM278" s="16"/>
      <c r="AN278" s="16"/>
      <c r="AO278" s="16"/>
      <c r="AP278" s="16"/>
      <c r="AQ278" s="16"/>
      <c r="AR278" s="16"/>
      <c r="AS278" s="16"/>
      <c r="AZ278" s="120"/>
      <c r="BB278" s="151"/>
    </row>
    <row r="279" spans="9:54" s="15" customFormat="1" x14ac:dyDescent="0.3">
      <c r="I279" s="16"/>
      <c r="K279" s="287"/>
      <c r="X279" s="115"/>
      <c r="Y279" s="16"/>
      <c r="AD279" s="16"/>
      <c r="AE279" s="16"/>
      <c r="AF279" s="16"/>
      <c r="AG279" s="16"/>
      <c r="AH279" s="16"/>
      <c r="AI279" s="115"/>
      <c r="AJ279" s="16"/>
      <c r="AK279" s="120"/>
      <c r="AL279" s="16"/>
      <c r="AM279" s="16"/>
      <c r="AN279" s="16"/>
      <c r="AO279" s="16"/>
      <c r="AP279" s="16"/>
      <c r="AQ279" s="16"/>
      <c r="AR279" s="16"/>
      <c r="AS279" s="16"/>
      <c r="AZ279" s="120"/>
      <c r="BB279" s="151"/>
    </row>
    <row r="280" spans="9:54" s="15" customFormat="1" x14ac:dyDescent="0.3">
      <c r="I280" s="16"/>
      <c r="K280" s="287"/>
      <c r="X280" s="115"/>
      <c r="Y280" s="16"/>
      <c r="AD280" s="16"/>
      <c r="AE280" s="16"/>
      <c r="AF280" s="16"/>
      <c r="AG280" s="16"/>
      <c r="AH280" s="16"/>
      <c r="AI280" s="115"/>
      <c r="AJ280" s="16"/>
      <c r="AK280" s="120"/>
      <c r="AL280" s="16"/>
      <c r="AM280" s="16"/>
      <c r="AN280" s="16"/>
      <c r="AO280" s="16"/>
      <c r="AP280" s="16"/>
      <c r="AQ280" s="16"/>
      <c r="AR280" s="16"/>
      <c r="AS280" s="16"/>
      <c r="AZ280" s="120"/>
      <c r="BB280" s="151"/>
    </row>
    <row r="281" spans="9:54" s="15" customFormat="1" x14ac:dyDescent="0.3">
      <c r="I281" s="16"/>
      <c r="K281" s="287"/>
      <c r="X281" s="115"/>
      <c r="Y281" s="16"/>
      <c r="AD281" s="16"/>
      <c r="AE281" s="16"/>
      <c r="AF281" s="16"/>
      <c r="AG281" s="16"/>
      <c r="AH281" s="16"/>
      <c r="AI281" s="115"/>
      <c r="AJ281" s="16"/>
      <c r="AK281" s="120"/>
      <c r="AL281" s="16"/>
      <c r="AM281" s="16"/>
      <c r="AN281" s="16"/>
      <c r="AO281" s="16"/>
      <c r="AP281" s="16"/>
      <c r="AQ281" s="16"/>
      <c r="AR281" s="16"/>
      <c r="AS281" s="16"/>
      <c r="AZ281" s="120"/>
      <c r="BB281" s="151"/>
    </row>
    <row r="282" spans="9:54" s="15" customFormat="1" x14ac:dyDescent="0.3">
      <c r="I282" s="16"/>
      <c r="K282" s="287"/>
      <c r="X282" s="115"/>
      <c r="Y282" s="16"/>
      <c r="AD282" s="16"/>
      <c r="AE282" s="16"/>
      <c r="AF282" s="16"/>
      <c r="AG282" s="16"/>
      <c r="AH282" s="16"/>
      <c r="AI282" s="115"/>
      <c r="AJ282" s="16"/>
      <c r="AK282" s="120"/>
      <c r="AL282" s="16"/>
      <c r="AM282" s="16"/>
      <c r="AN282" s="16"/>
      <c r="AO282" s="16"/>
      <c r="AP282" s="16"/>
      <c r="AQ282" s="16"/>
      <c r="AR282" s="16"/>
      <c r="AS282" s="16"/>
      <c r="AZ282" s="120"/>
      <c r="BB282" s="151"/>
    </row>
    <row r="283" spans="9:54" s="15" customFormat="1" x14ac:dyDescent="0.3">
      <c r="I283" s="16"/>
      <c r="K283" s="287"/>
      <c r="X283" s="115"/>
      <c r="Y283" s="16"/>
      <c r="AD283" s="16"/>
      <c r="AE283" s="16"/>
      <c r="AF283" s="16"/>
      <c r="AG283" s="16"/>
      <c r="AH283" s="16"/>
      <c r="AI283" s="115"/>
      <c r="AJ283" s="16"/>
      <c r="AK283" s="120"/>
      <c r="AL283" s="16"/>
      <c r="AM283" s="16"/>
      <c r="AN283" s="16"/>
      <c r="AO283" s="16"/>
      <c r="AP283" s="16"/>
      <c r="AQ283" s="16"/>
      <c r="AR283" s="16"/>
      <c r="AS283" s="16"/>
      <c r="AZ283" s="120"/>
      <c r="BB283" s="151"/>
    </row>
    <row r="284" spans="9:54" s="15" customFormat="1" x14ac:dyDescent="0.3">
      <c r="I284" s="16"/>
      <c r="K284" s="287"/>
      <c r="X284" s="115"/>
      <c r="Y284" s="16"/>
      <c r="AD284" s="16"/>
      <c r="AE284" s="16"/>
      <c r="AF284" s="16"/>
      <c r="AG284" s="16"/>
      <c r="AH284" s="16"/>
      <c r="AI284" s="115"/>
      <c r="AJ284" s="16"/>
      <c r="AK284" s="120"/>
      <c r="AL284" s="16"/>
      <c r="AM284" s="16"/>
      <c r="AN284" s="16"/>
      <c r="AO284" s="16"/>
      <c r="AP284" s="16"/>
      <c r="AQ284" s="16"/>
      <c r="AR284" s="16"/>
      <c r="AS284" s="16"/>
      <c r="AZ284" s="120"/>
      <c r="BB284" s="151"/>
    </row>
    <row r="285" spans="9:54" s="15" customFormat="1" x14ac:dyDescent="0.3">
      <c r="I285" s="16"/>
      <c r="K285" s="287"/>
      <c r="X285" s="115"/>
      <c r="Y285" s="16"/>
      <c r="AD285" s="16"/>
      <c r="AE285" s="16"/>
      <c r="AF285" s="16"/>
      <c r="AG285" s="16"/>
      <c r="AH285" s="16"/>
      <c r="AI285" s="115"/>
      <c r="AJ285" s="16"/>
      <c r="AK285" s="120"/>
      <c r="AL285" s="16"/>
      <c r="AM285" s="16"/>
      <c r="AN285" s="16"/>
      <c r="AO285" s="16"/>
      <c r="AP285" s="16"/>
      <c r="AQ285" s="16"/>
      <c r="AR285" s="16"/>
      <c r="AS285" s="16"/>
      <c r="AZ285" s="120"/>
      <c r="BB285" s="151"/>
    </row>
    <row r="286" spans="9:54" s="15" customFormat="1" x14ac:dyDescent="0.3">
      <c r="I286" s="16"/>
      <c r="K286" s="287"/>
      <c r="X286" s="115"/>
      <c r="Y286" s="16"/>
      <c r="AD286" s="16"/>
      <c r="AE286" s="16"/>
      <c r="AF286" s="16"/>
      <c r="AG286" s="16"/>
      <c r="AH286" s="16"/>
      <c r="AI286" s="115"/>
      <c r="AJ286" s="16"/>
      <c r="AK286" s="120"/>
      <c r="AL286" s="16"/>
      <c r="AM286" s="16"/>
      <c r="AN286" s="16"/>
      <c r="AO286" s="16"/>
      <c r="AP286" s="16"/>
      <c r="AQ286" s="16"/>
      <c r="AR286" s="16"/>
      <c r="AS286" s="16"/>
      <c r="AZ286" s="120"/>
      <c r="BB286" s="151"/>
    </row>
    <row r="287" spans="9:54" s="15" customFormat="1" x14ac:dyDescent="0.3">
      <c r="I287" s="16"/>
      <c r="K287" s="287"/>
      <c r="X287" s="115"/>
      <c r="Y287" s="16"/>
      <c r="AD287" s="16"/>
      <c r="AE287" s="16"/>
      <c r="AF287" s="16"/>
      <c r="AG287" s="16"/>
      <c r="AH287" s="16"/>
      <c r="AI287" s="115"/>
      <c r="AJ287" s="16"/>
      <c r="AK287" s="120"/>
      <c r="AL287" s="16"/>
      <c r="AM287" s="16"/>
      <c r="AN287" s="16"/>
      <c r="AO287" s="16"/>
      <c r="AP287" s="16"/>
      <c r="AQ287" s="16"/>
      <c r="AR287" s="16"/>
      <c r="AS287" s="16"/>
      <c r="AZ287" s="120"/>
      <c r="BB287" s="151"/>
    </row>
    <row r="288" spans="9:54" s="15" customFormat="1" x14ac:dyDescent="0.3">
      <c r="I288" s="16"/>
      <c r="K288" s="287"/>
      <c r="X288" s="115"/>
      <c r="Y288" s="16"/>
      <c r="AD288" s="16"/>
      <c r="AE288" s="16"/>
      <c r="AF288" s="16"/>
      <c r="AG288" s="16"/>
      <c r="AH288" s="16"/>
      <c r="AI288" s="115"/>
      <c r="AJ288" s="16"/>
      <c r="AK288" s="120"/>
      <c r="AL288" s="16"/>
      <c r="AM288" s="16"/>
      <c r="AN288" s="16"/>
      <c r="AO288" s="16"/>
      <c r="AP288" s="16"/>
      <c r="AQ288" s="16"/>
      <c r="AR288" s="16"/>
      <c r="AS288" s="16"/>
      <c r="AZ288" s="120"/>
      <c r="BB288" s="151"/>
    </row>
    <row r="289" spans="9:54" s="15" customFormat="1" x14ac:dyDescent="0.3">
      <c r="I289" s="16"/>
      <c r="K289" s="287"/>
      <c r="X289" s="115"/>
      <c r="Y289" s="16"/>
      <c r="AD289" s="16"/>
      <c r="AE289" s="16"/>
      <c r="AF289" s="16"/>
      <c r="AG289" s="16"/>
      <c r="AH289" s="16"/>
      <c r="AI289" s="115"/>
      <c r="AJ289" s="16"/>
      <c r="AK289" s="120"/>
      <c r="AL289" s="16"/>
      <c r="AM289" s="16"/>
      <c r="AN289" s="16"/>
      <c r="AO289" s="16"/>
      <c r="AP289" s="16"/>
      <c r="AQ289" s="16"/>
      <c r="AR289" s="16"/>
      <c r="AS289" s="16"/>
      <c r="AZ289" s="120"/>
      <c r="BB289" s="151"/>
    </row>
    <row r="290" spans="9:54" s="15" customFormat="1" x14ac:dyDescent="0.3">
      <c r="I290" s="16"/>
      <c r="K290" s="287"/>
      <c r="X290" s="115"/>
      <c r="Y290" s="16"/>
      <c r="AD290" s="16"/>
      <c r="AE290" s="16"/>
      <c r="AF290" s="16"/>
      <c r="AG290" s="16"/>
      <c r="AH290" s="16"/>
      <c r="AI290" s="115"/>
      <c r="AJ290" s="16"/>
      <c r="AK290" s="120"/>
      <c r="AL290" s="16"/>
      <c r="AM290" s="16"/>
      <c r="AN290" s="16"/>
      <c r="AO290" s="16"/>
      <c r="AP290" s="16"/>
      <c r="AQ290" s="16"/>
      <c r="AR290" s="16"/>
      <c r="AS290" s="16"/>
      <c r="AZ290" s="120"/>
      <c r="BB290" s="151"/>
    </row>
    <row r="291" spans="9:54" s="15" customFormat="1" x14ac:dyDescent="0.3">
      <c r="I291" s="16"/>
      <c r="K291" s="287"/>
      <c r="X291" s="115"/>
      <c r="Y291" s="16"/>
      <c r="AD291" s="16"/>
      <c r="AE291" s="16"/>
      <c r="AF291" s="16"/>
      <c r="AG291" s="16"/>
      <c r="AH291" s="16"/>
      <c r="AI291" s="115"/>
      <c r="AJ291" s="16"/>
      <c r="AK291" s="120"/>
      <c r="AL291" s="16"/>
      <c r="AM291" s="16"/>
      <c r="AN291" s="16"/>
      <c r="AO291" s="16"/>
      <c r="AP291" s="16"/>
      <c r="AQ291" s="16"/>
      <c r="AR291" s="16"/>
      <c r="AS291" s="16"/>
      <c r="AZ291" s="120"/>
      <c r="BB291" s="151"/>
    </row>
    <row r="292" spans="9:54" s="15" customFormat="1" x14ac:dyDescent="0.3">
      <c r="I292" s="16"/>
      <c r="K292" s="287"/>
      <c r="X292" s="115"/>
      <c r="Y292" s="16"/>
      <c r="AD292" s="16"/>
      <c r="AE292" s="16"/>
      <c r="AF292" s="16"/>
      <c r="AG292" s="16"/>
      <c r="AH292" s="16"/>
      <c r="AI292" s="115"/>
      <c r="AJ292" s="16"/>
      <c r="AK292" s="120"/>
      <c r="AL292" s="16"/>
      <c r="AM292" s="16"/>
      <c r="AN292" s="16"/>
      <c r="AO292" s="16"/>
      <c r="AP292" s="16"/>
      <c r="AQ292" s="16"/>
      <c r="AR292" s="16"/>
      <c r="AS292" s="16"/>
      <c r="AZ292" s="120"/>
      <c r="BB292" s="151"/>
    </row>
    <row r="293" spans="9:54" s="15" customFormat="1" x14ac:dyDescent="0.3">
      <c r="I293" s="16"/>
      <c r="K293" s="287"/>
      <c r="X293" s="115"/>
      <c r="Y293" s="16"/>
      <c r="AD293" s="16"/>
      <c r="AE293" s="16"/>
      <c r="AF293" s="16"/>
      <c r="AG293" s="16"/>
      <c r="AH293" s="16"/>
      <c r="AI293" s="115"/>
      <c r="AJ293" s="16"/>
      <c r="AK293" s="120"/>
      <c r="AL293" s="16"/>
      <c r="AM293" s="16"/>
      <c r="AN293" s="16"/>
      <c r="AO293" s="16"/>
      <c r="AP293" s="16"/>
      <c r="AQ293" s="16"/>
      <c r="AR293" s="16"/>
      <c r="AS293" s="16"/>
      <c r="AZ293" s="120"/>
      <c r="BB293" s="151"/>
    </row>
    <row r="294" spans="9:54" s="15" customFormat="1" x14ac:dyDescent="0.3">
      <c r="I294" s="16"/>
      <c r="K294" s="287"/>
      <c r="X294" s="115"/>
      <c r="Y294" s="16"/>
      <c r="AD294" s="16"/>
      <c r="AE294" s="16"/>
      <c r="AF294" s="16"/>
      <c r="AG294" s="16"/>
      <c r="AH294" s="16"/>
      <c r="AI294" s="115"/>
      <c r="AJ294" s="16"/>
      <c r="AK294" s="120"/>
      <c r="AL294" s="16"/>
      <c r="AM294" s="16"/>
      <c r="AN294" s="16"/>
      <c r="AO294" s="16"/>
      <c r="AP294" s="16"/>
      <c r="AQ294" s="16"/>
      <c r="AR294" s="16"/>
      <c r="AS294" s="16"/>
      <c r="AZ294" s="120"/>
      <c r="BB294" s="151"/>
    </row>
    <row r="295" spans="9:54" s="15" customFormat="1" x14ac:dyDescent="0.3">
      <c r="I295" s="16"/>
      <c r="K295" s="287"/>
      <c r="X295" s="115"/>
      <c r="Y295" s="16"/>
      <c r="AD295" s="16"/>
      <c r="AE295" s="16"/>
      <c r="AF295" s="16"/>
      <c r="AG295" s="16"/>
      <c r="AH295" s="16"/>
      <c r="AI295" s="115"/>
      <c r="AJ295" s="16"/>
      <c r="AK295" s="120"/>
      <c r="AL295" s="16"/>
      <c r="AM295" s="16"/>
      <c r="AN295" s="16"/>
      <c r="AO295" s="16"/>
      <c r="AP295" s="16"/>
      <c r="AQ295" s="16"/>
      <c r="AR295" s="16"/>
      <c r="AS295" s="16"/>
      <c r="AZ295" s="120"/>
      <c r="BB295" s="151"/>
    </row>
    <row r="296" spans="9:54" s="15" customFormat="1" x14ac:dyDescent="0.3">
      <c r="I296" s="16"/>
      <c r="K296" s="287"/>
      <c r="X296" s="115"/>
      <c r="Y296" s="16"/>
      <c r="AD296" s="16"/>
      <c r="AE296" s="16"/>
      <c r="AF296" s="16"/>
      <c r="AG296" s="16"/>
      <c r="AH296" s="16"/>
      <c r="AI296" s="115"/>
      <c r="AJ296" s="16"/>
      <c r="AK296" s="120"/>
      <c r="AL296" s="16"/>
      <c r="AM296" s="16"/>
      <c r="AN296" s="16"/>
      <c r="AO296" s="16"/>
      <c r="AP296" s="16"/>
      <c r="AQ296" s="16"/>
      <c r="AR296" s="16"/>
      <c r="AS296" s="16"/>
      <c r="AZ296" s="120"/>
      <c r="BB296" s="151"/>
    </row>
    <row r="297" spans="9:54" s="15" customFormat="1" x14ac:dyDescent="0.3">
      <c r="I297" s="16"/>
      <c r="K297" s="287"/>
      <c r="X297" s="115"/>
      <c r="Y297" s="16"/>
      <c r="AD297" s="16"/>
      <c r="AE297" s="16"/>
      <c r="AF297" s="16"/>
      <c r="AG297" s="16"/>
      <c r="AH297" s="16"/>
      <c r="AI297" s="115"/>
      <c r="AJ297" s="16"/>
      <c r="AK297" s="120"/>
      <c r="AL297" s="16"/>
      <c r="AM297" s="16"/>
      <c r="AN297" s="16"/>
      <c r="AO297" s="16"/>
      <c r="AP297" s="16"/>
      <c r="AQ297" s="16"/>
      <c r="AR297" s="16"/>
      <c r="AS297" s="16"/>
      <c r="AZ297" s="120"/>
      <c r="BB297" s="151"/>
    </row>
    <row r="298" spans="9:54" s="15" customFormat="1" x14ac:dyDescent="0.3">
      <c r="I298" s="16"/>
      <c r="K298" s="287"/>
      <c r="X298" s="115"/>
      <c r="Y298" s="16"/>
      <c r="AD298" s="16"/>
      <c r="AE298" s="16"/>
      <c r="AF298" s="16"/>
      <c r="AG298" s="16"/>
      <c r="AH298" s="16"/>
      <c r="AI298" s="115"/>
      <c r="AJ298" s="16"/>
      <c r="AK298" s="120"/>
      <c r="AL298" s="16"/>
      <c r="AM298" s="16"/>
      <c r="AN298" s="16"/>
      <c r="AO298" s="16"/>
      <c r="AP298" s="16"/>
      <c r="AQ298" s="16"/>
      <c r="AR298" s="16"/>
      <c r="AS298" s="16"/>
      <c r="AZ298" s="120"/>
      <c r="BB298" s="151"/>
    </row>
    <row r="299" spans="9:54" s="15" customFormat="1" x14ac:dyDescent="0.3">
      <c r="I299" s="16"/>
      <c r="K299" s="287"/>
      <c r="X299" s="115"/>
      <c r="Y299" s="16"/>
      <c r="AD299" s="16"/>
      <c r="AE299" s="16"/>
      <c r="AF299" s="16"/>
      <c r="AG299" s="16"/>
      <c r="AH299" s="16"/>
      <c r="AI299" s="115"/>
      <c r="AJ299" s="16"/>
      <c r="AK299" s="120"/>
      <c r="AL299" s="16"/>
      <c r="AM299" s="16"/>
      <c r="AN299" s="16"/>
      <c r="AO299" s="16"/>
      <c r="AP299" s="16"/>
      <c r="AQ299" s="16"/>
      <c r="AR299" s="16"/>
      <c r="AS299" s="16"/>
      <c r="AZ299" s="120"/>
      <c r="BB299" s="151"/>
    </row>
    <row r="300" spans="9:54" s="15" customFormat="1" x14ac:dyDescent="0.3">
      <c r="I300" s="16"/>
      <c r="K300" s="287"/>
      <c r="X300" s="115"/>
      <c r="Y300" s="16"/>
      <c r="AD300" s="16"/>
      <c r="AE300" s="16"/>
      <c r="AF300" s="16"/>
      <c r="AG300" s="16"/>
      <c r="AH300" s="16"/>
      <c r="AI300" s="115"/>
      <c r="AJ300" s="16"/>
      <c r="AK300" s="120"/>
      <c r="AL300" s="16"/>
      <c r="AM300" s="16"/>
      <c r="AN300" s="16"/>
      <c r="AO300" s="16"/>
      <c r="AP300" s="16"/>
      <c r="AQ300" s="16"/>
      <c r="AR300" s="16"/>
      <c r="AS300" s="16"/>
      <c r="AZ300" s="120"/>
      <c r="BB300" s="151"/>
    </row>
    <row r="301" spans="9:54" s="15" customFormat="1" x14ac:dyDescent="0.3">
      <c r="I301" s="16"/>
      <c r="K301" s="287"/>
      <c r="X301" s="115"/>
      <c r="Y301" s="16"/>
      <c r="AD301" s="16"/>
      <c r="AE301" s="16"/>
      <c r="AF301" s="16"/>
      <c r="AG301" s="16"/>
      <c r="AH301" s="16"/>
      <c r="AI301" s="115"/>
      <c r="AJ301" s="16"/>
      <c r="AK301" s="120"/>
      <c r="AL301" s="16"/>
      <c r="AM301" s="16"/>
      <c r="AN301" s="16"/>
      <c r="AO301" s="16"/>
      <c r="AP301" s="16"/>
      <c r="AQ301" s="16"/>
      <c r="AR301" s="16"/>
      <c r="AS301" s="16"/>
      <c r="AZ301" s="120"/>
      <c r="BB301" s="151"/>
    </row>
    <row r="302" spans="9:54" s="15" customFormat="1" x14ac:dyDescent="0.3">
      <c r="I302" s="16"/>
      <c r="K302" s="287"/>
      <c r="X302" s="115"/>
      <c r="Y302" s="16"/>
      <c r="AD302" s="16"/>
      <c r="AE302" s="16"/>
      <c r="AF302" s="16"/>
      <c r="AG302" s="16"/>
      <c r="AH302" s="16"/>
      <c r="AI302" s="115"/>
      <c r="AJ302" s="16"/>
      <c r="AK302" s="120"/>
      <c r="AL302" s="16"/>
      <c r="AM302" s="16"/>
      <c r="AN302" s="16"/>
      <c r="AO302" s="16"/>
      <c r="AP302" s="16"/>
      <c r="AQ302" s="16"/>
      <c r="AR302" s="16"/>
      <c r="AS302" s="16"/>
      <c r="AZ302" s="120"/>
      <c r="BB302" s="151"/>
    </row>
    <row r="303" spans="9:54" s="15" customFormat="1" x14ac:dyDescent="0.3">
      <c r="I303" s="16"/>
      <c r="K303" s="287"/>
      <c r="X303" s="115"/>
      <c r="Y303" s="16"/>
      <c r="AD303" s="16"/>
      <c r="AE303" s="16"/>
      <c r="AF303" s="16"/>
      <c r="AG303" s="16"/>
      <c r="AH303" s="16"/>
      <c r="AI303" s="115"/>
      <c r="AJ303" s="16"/>
      <c r="AK303" s="120"/>
      <c r="AL303" s="16"/>
      <c r="AM303" s="16"/>
      <c r="AN303" s="16"/>
      <c r="AO303" s="16"/>
      <c r="AP303" s="16"/>
      <c r="AQ303" s="16"/>
      <c r="AR303" s="16"/>
      <c r="AS303" s="16"/>
      <c r="AZ303" s="120"/>
      <c r="BB303" s="151"/>
    </row>
    <row r="304" spans="9:54" s="15" customFormat="1" x14ac:dyDescent="0.3">
      <c r="I304" s="16"/>
      <c r="K304" s="287"/>
      <c r="X304" s="115"/>
      <c r="Y304" s="16"/>
      <c r="AD304" s="16"/>
      <c r="AE304" s="16"/>
      <c r="AF304" s="16"/>
      <c r="AG304" s="16"/>
      <c r="AH304" s="16"/>
      <c r="AI304" s="115"/>
      <c r="AJ304" s="16"/>
      <c r="AK304" s="120"/>
      <c r="AL304" s="16"/>
      <c r="AM304" s="16"/>
      <c r="AN304" s="16"/>
      <c r="AO304" s="16"/>
      <c r="AP304" s="16"/>
      <c r="AQ304" s="16"/>
      <c r="AR304" s="16"/>
      <c r="AS304" s="16"/>
      <c r="AZ304" s="120"/>
      <c r="BB304" s="151"/>
    </row>
    <row r="305" spans="9:54" s="15" customFormat="1" x14ac:dyDescent="0.3">
      <c r="I305" s="16"/>
      <c r="K305" s="287"/>
      <c r="X305" s="115"/>
      <c r="Y305" s="16"/>
      <c r="AD305" s="16"/>
      <c r="AE305" s="16"/>
      <c r="AF305" s="16"/>
      <c r="AG305" s="16"/>
      <c r="AH305" s="16"/>
      <c r="AI305" s="115"/>
      <c r="AJ305" s="16"/>
      <c r="AK305" s="120"/>
      <c r="AL305" s="16"/>
      <c r="AM305" s="16"/>
      <c r="AN305" s="16"/>
      <c r="AO305" s="16"/>
      <c r="AP305" s="16"/>
      <c r="AQ305" s="16"/>
      <c r="AR305" s="16"/>
      <c r="AS305" s="16"/>
      <c r="AZ305" s="120"/>
      <c r="BB305" s="151"/>
    </row>
    <row r="306" spans="9:54" s="15" customFormat="1" x14ac:dyDescent="0.3">
      <c r="I306" s="16"/>
      <c r="K306" s="287"/>
      <c r="X306" s="115"/>
      <c r="Y306" s="16"/>
      <c r="AD306" s="16"/>
      <c r="AE306" s="16"/>
      <c r="AF306" s="16"/>
      <c r="AG306" s="16"/>
      <c r="AH306" s="16"/>
      <c r="AI306" s="115"/>
      <c r="AJ306" s="16"/>
      <c r="AK306" s="120"/>
      <c r="AL306" s="16"/>
      <c r="AM306" s="16"/>
      <c r="AN306" s="16"/>
      <c r="AO306" s="16"/>
      <c r="AP306" s="16"/>
      <c r="AQ306" s="16"/>
      <c r="AR306" s="16"/>
      <c r="AS306" s="16"/>
      <c r="AZ306" s="120"/>
      <c r="BB306" s="151"/>
    </row>
    <row r="307" spans="9:54" s="15" customFormat="1" x14ac:dyDescent="0.3">
      <c r="I307" s="16"/>
      <c r="K307" s="287"/>
      <c r="X307" s="115"/>
      <c r="Y307" s="16"/>
      <c r="AD307" s="16"/>
      <c r="AE307" s="16"/>
      <c r="AF307" s="16"/>
      <c r="AG307" s="16"/>
      <c r="AH307" s="16"/>
      <c r="AI307" s="115"/>
      <c r="AJ307" s="16"/>
      <c r="AK307" s="120"/>
      <c r="AL307" s="16"/>
      <c r="AM307" s="16"/>
      <c r="AN307" s="16"/>
      <c r="AO307" s="16"/>
      <c r="AP307" s="16"/>
      <c r="AQ307" s="16"/>
      <c r="AR307" s="16"/>
      <c r="AS307" s="16"/>
      <c r="AZ307" s="120"/>
      <c r="BB307" s="151"/>
    </row>
    <row r="308" spans="9:54" s="15" customFormat="1" x14ac:dyDescent="0.3">
      <c r="I308" s="16"/>
      <c r="K308" s="287"/>
      <c r="X308" s="115"/>
      <c r="Y308" s="16"/>
      <c r="AD308" s="16"/>
      <c r="AE308" s="16"/>
      <c r="AF308" s="16"/>
      <c r="AG308" s="16"/>
      <c r="AH308" s="16"/>
      <c r="AI308" s="115"/>
      <c r="AJ308" s="16"/>
      <c r="AK308" s="120"/>
      <c r="AL308" s="16"/>
      <c r="AM308" s="16"/>
      <c r="AN308" s="16"/>
      <c r="AO308" s="16"/>
      <c r="AP308" s="16"/>
      <c r="AQ308" s="16"/>
      <c r="AR308" s="16"/>
      <c r="AS308" s="16"/>
      <c r="AZ308" s="120"/>
      <c r="BB308" s="151"/>
    </row>
    <row r="309" spans="9:54" s="15" customFormat="1" x14ac:dyDescent="0.3">
      <c r="I309" s="16"/>
      <c r="K309" s="287"/>
      <c r="X309" s="115"/>
      <c r="Y309" s="16"/>
      <c r="AD309" s="16"/>
      <c r="AE309" s="16"/>
      <c r="AF309" s="16"/>
      <c r="AG309" s="16"/>
      <c r="AH309" s="16"/>
      <c r="AI309" s="115"/>
      <c r="AJ309" s="16"/>
      <c r="AK309" s="120"/>
      <c r="AL309" s="16"/>
      <c r="AM309" s="16"/>
      <c r="AN309" s="16"/>
      <c r="AO309" s="16"/>
      <c r="AP309" s="16"/>
      <c r="AQ309" s="16"/>
      <c r="AR309" s="16"/>
      <c r="AS309" s="16"/>
      <c r="AZ309" s="120"/>
      <c r="BB309" s="151"/>
    </row>
    <row r="310" spans="9:54" s="15" customFormat="1" x14ac:dyDescent="0.3">
      <c r="I310" s="16"/>
      <c r="K310" s="287"/>
      <c r="X310" s="115"/>
      <c r="Y310" s="16"/>
      <c r="AD310" s="16"/>
      <c r="AE310" s="16"/>
      <c r="AF310" s="16"/>
      <c r="AG310" s="16"/>
      <c r="AH310" s="16"/>
      <c r="AI310" s="115"/>
      <c r="AJ310" s="16"/>
      <c r="AK310" s="120"/>
      <c r="AL310" s="16"/>
      <c r="AM310" s="16"/>
      <c r="AN310" s="16"/>
      <c r="AO310" s="16"/>
      <c r="AP310" s="16"/>
      <c r="AQ310" s="16"/>
      <c r="AR310" s="16"/>
      <c r="AS310" s="16"/>
      <c r="AZ310" s="120"/>
      <c r="BB310" s="151"/>
    </row>
    <row r="311" spans="9:54" s="15" customFormat="1" x14ac:dyDescent="0.3">
      <c r="I311" s="16"/>
      <c r="K311" s="287"/>
      <c r="X311" s="115"/>
      <c r="Y311" s="16"/>
      <c r="AD311" s="16"/>
      <c r="AE311" s="16"/>
      <c r="AF311" s="16"/>
      <c r="AG311" s="16"/>
      <c r="AH311" s="16"/>
      <c r="AI311" s="115"/>
      <c r="AJ311" s="16"/>
      <c r="AK311" s="120"/>
      <c r="AL311" s="16"/>
      <c r="AM311" s="16"/>
      <c r="AN311" s="16"/>
      <c r="AO311" s="16"/>
      <c r="AP311" s="16"/>
      <c r="AQ311" s="16"/>
      <c r="AR311" s="16"/>
      <c r="AS311" s="16"/>
      <c r="AZ311" s="120"/>
      <c r="BB311" s="151"/>
    </row>
    <row r="312" spans="9:54" s="15" customFormat="1" x14ac:dyDescent="0.3">
      <c r="I312" s="16"/>
      <c r="K312" s="287"/>
      <c r="X312" s="115"/>
      <c r="Y312" s="16"/>
      <c r="AD312" s="16"/>
      <c r="AE312" s="16"/>
      <c r="AF312" s="16"/>
      <c r="AG312" s="16"/>
      <c r="AH312" s="16"/>
      <c r="AI312" s="115"/>
      <c r="AJ312" s="16"/>
      <c r="AK312" s="120"/>
      <c r="AL312" s="16"/>
      <c r="AM312" s="16"/>
      <c r="AN312" s="16"/>
      <c r="AO312" s="16"/>
      <c r="AP312" s="16"/>
      <c r="AQ312" s="16"/>
      <c r="AR312" s="16"/>
      <c r="AS312" s="16"/>
      <c r="AZ312" s="120"/>
      <c r="BB312" s="151"/>
    </row>
    <row r="313" spans="9:54" s="15" customFormat="1" x14ac:dyDescent="0.3">
      <c r="I313" s="16"/>
      <c r="K313" s="287"/>
      <c r="X313" s="115"/>
      <c r="Y313" s="16"/>
      <c r="AD313" s="16"/>
      <c r="AE313" s="16"/>
      <c r="AF313" s="16"/>
      <c r="AG313" s="16"/>
      <c r="AH313" s="16"/>
      <c r="AI313" s="115"/>
      <c r="AJ313" s="16"/>
      <c r="AK313" s="120"/>
      <c r="AL313" s="16"/>
      <c r="AM313" s="16"/>
      <c r="AN313" s="16"/>
      <c r="AO313" s="16"/>
      <c r="AP313" s="16"/>
      <c r="AQ313" s="16"/>
      <c r="AR313" s="16"/>
      <c r="AS313" s="16"/>
      <c r="AZ313" s="120"/>
      <c r="BB313" s="151"/>
    </row>
    <row r="314" spans="9:54" s="15" customFormat="1" x14ac:dyDescent="0.3">
      <c r="I314" s="16"/>
      <c r="K314" s="287"/>
      <c r="X314" s="115"/>
      <c r="Y314" s="16"/>
      <c r="AD314" s="16"/>
      <c r="AE314" s="16"/>
      <c r="AF314" s="16"/>
      <c r="AG314" s="16"/>
      <c r="AH314" s="16"/>
      <c r="AI314" s="115"/>
      <c r="AJ314" s="16"/>
      <c r="AK314" s="120"/>
      <c r="AL314" s="16"/>
      <c r="AM314" s="16"/>
      <c r="AN314" s="16"/>
      <c r="AO314" s="16"/>
      <c r="AP314" s="16"/>
      <c r="AQ314" s="16"/>
      <c r="AR314" s="16"/>
      <c r="AS314" s="16"/>
      <c r="AZ314" s="120"/>
      <c r="BB314" s="151"/>
    </row>
    <row r="315" spans="9:54" s="15" customFormat="1" x14ac:dyDescent="0.3">
      <c r="I315" s="16"/>
      <c r="K315" s="287"/>
      <c r="X315" s="115"/>
      <c r="Y315" s="16"/>
      <c r="AD315" s="16"/>
      <c r="AE315" s="16"/>
      <c r="AF315" s="16"/>
      <c r="AG315" s="16"/>
      <c r="AH315" s="16"/>
      <c r="AI315" s="115"/>
      <c r="AJ315" s="16"/>
      <c r="AK315" s="120"/>
      <c r="AL315" s="16"/>
      <c r="AM315" s="16"/>
      <c r="AN315" s="16"/>
      <c r="AO315" s="16"/>
      <c r="AP315" s="16"/>
      <c r="AQ315" s="16"/>
      <c r="AR315" s="16"/>
      <c r="AS315" s="16"/>
      <c r="AZ315" s="120"/>
      <c r="BB315" s="151"/>
    </row>
    <row r="316" spans="9:54" s="15" customFormat="1" x14ac:dyDescent="0.3">
      <c r="I316" s="16"/>
      <c r="K316" s="287"/>
      <c r="X316" s="115"/>
      <c r="Y316" s="16"/>
      <c r="AD316" s="16"/>
      <c r="AE316" s="16"/>
      <c r="AF316" s="16"/>
      <c r="AG316" s="16"/>
      <c r="AH316" s="16"/>
      <c r="AI316" s="115"/>
      <c r="AJ316" s="16"/>
      <c r="AK316" s="120"/>
      <c r="AL316" s="16"/>
      <c r="AM316" s="16"/>
      <c r="AN316" s="16"/>
      <c r="AO316" s="16"/>
      <c r="AP316" s="16"/>
      <c r="AQ316" s="16"/>
      <c r="AR316" s="16"/>
      <c r="AS316" s="16"/>
      <c r="AZ316" s="120"/>
      <c r="BB316" s="151"/>
    </row>
    <row r="317" spans="9:54" s="15" customFormat="1" x14ac:dyDescent="0.3">
      <c r="I317" s="16"/>
      <c r="K317" s="287"/>
      <c r="X317" s="115"/>
      <c r="Y317" s="16"/>
      <c r="AD317" s="16"/>
      <c r="AE317" s="16"/>
      <c r="AF317" s="16"/>
      <c r="AG317" s="16"/>
      <c r="AH317" s="16"/>
      <c r="AI317" s="115"/>
      <c r="AJ317" s="16"/>
      <c r="AK317" s="120"/>
      <c r="AL317" s="16"/>
      <c r="AM317" s="16"/>
      <c r="AN317" s="16"/>
      <c r="AO317" s="16"/>
      <c r="AP317" s="16"/>
      <c r="AQ317" s="16"/>
      <c r="AR317" s="16"/>
      <c r="AS317" s="16"/>
      <c r="AZ317" s="120"/>
      <c r="BB317" s="151"/>
    </row>
    <row r="318" spans="9:54" s="15" customFormat="1" x14ac:dyDescent="0.3">
      <c r="I318" s="16"/>
      <c r="K318" s="287"/>
      <c r="X318" s="115"/>
      <c r="Y318" s="16"/>
      <c r="AD318" s="16"/>
      <c r="AE318" s="16"/>
      <c r="AF318" s="16"/>
      <c r="AG318" s="16"/>
      <c r="AH318" s="16"/>
      <c r="AI318" s="115"/>
      <c r="AJ318" s="16"/>
      <c r="AK318" s="120"/>
      <c r="AL318" s="16"/>
      <c r="AM318" s="16"/>
      <c r="AN318" s="16"/>
      <c r="AO318" s="16"/>
      <c r="AP318" s="16"/>
      <c r="AQ318" s="16"/>
      <c r="AR318" s="16"/>
      <c r="AS318" s="16"/>
      <c r="AZ318" s="120"/>
      <c r="BB318" s="151"/>
    </row>
    <row r="319" spans="9:54" s="15" customFormat="1" x14ac:dyDescent="0.3">
      <c r="I319" s="16"/>
      <c r="K319" s="287"/>
      <c r="X319" s="115"/>
      <c r="Y319" s="16"/>
      <c r="AD319" s="16"/>
      <c r="AE319" s="16"/>
      <c r="AF319" s="16"/>
      <c r="AG319" s="16"/>
      <c r="AH319" s="16"/>
      <c r="AI319" s="115"/>
      <c r="AJ319" s="16"/>
      <c r="AK319" s="120"/>
      <c r="AL319" s="16"/>
      <c r="AM319" s="16"/>
      <c r="AN319" s="16"/>
      <c r="AO319" s="16"/>
      <c r="AP319" s="16"/>
      <c r="AQ319" s="16"/>
      <c r="AR319" s="16"/>
      <c r="AS319" s="16"/>
      <c r="AZ319" s="120"/>
      <c r="BB319" s="151"/>
    </row>
    <row r="320" spans="9:54" s="15" customFormat="1" x14ac:dyDescent="0.3">
      <c r="I320" s="16"/>
      <c r="K320" s="287"/>
      <c r="X320" s="115"/>
      <c r="Y320" s="16"/>
      <c r="AD320" s="16"/>
      <c r="AE320" s="16"/>
      <c r="AF320" s="16"/>
      <c r="AG320" s="16"/>
      <c r="AH320" s="16"/>
      <c r="AI320" s="115"/>
      <c r="AJ320" s="16"/>
      <c r="AK320" s="120"/>
      <c r="AL320" s="16"/>
      <c r="AM320" s="16"/>
      <c r="AN320" s="16"/>
      <c r="AO320" s="16"/>
      <c r="AP320" s="16"/>
      <c r="AQ320" s="16"/>
      <c r="AR320" s="16"/>
      <c r="AS320" s="16"/>
      <c r="AZ320" s="120"/>
      <c r="BB320" s="151"/>
    </row>
    <row r="321" spans="9:54" s="15" customFormat="1" x14ac:dyDescent="0.3">
      <c r="I321" s="16"/>
      <c r="K321" s="287"/>
      <c r="X321" s="115"/>
      <c r="Y321" s="16"/>
      <c r="AD321" s="16"/>
      <c r="AE321" s="16"/>
      <c r="AF321" s="16"/>
      <c r="AG321" s="16"/>
      <c r="AH321" s="16"/>
      <c r="AI321" s="115"/>
      <c r="AJ321" s="16"/>
      <c r="AK321" s="120"/>
      <c r="AL321" s="16"/>
      <c r="AM321" s="16"/>
      <c r="AN321" s="16"/>
      <c r="AO321" s="16"/>
      <c r="AP321" s="16"/>
      <c r="AQ321" s="16"/>
      <c r="AR321" s="16"/>
      <c r="AS321" s="16"/>
      <c r="AZ321" s="120"/>
      <c r="BB321" s="151"/>
    </row>
    <row r="322" spans="9:54" s="15" customFormat="1" x14ac:dyDescent="0.3">
      <c r="I322" s="16"/>
      <c r="K322" s="287"/>
      <c r="X322" s="115"/>
      <c r="Y322" s="16"/>
      <c r="AD322" s="16"/>
      <c r="AE322" s="16"/>
      <c r="AF322" s="16"/>
      <c r="AG322" s="16"/>
      <c r="AH322" s="16"/>
      <c r="AI322" s="115"/>
      <c r="AJ322" s="16"/>
      <c r="AK322" s="120"/>
      <c r="AL322" s="16"/>
      <c r="AM322" s="16"/>
      <c r="AN322" s="16"/>
      <c r="AO322" s="16"/>
      <c r="AP322" s="16"/>
      <c r="AQ322" s="16"/>
      <c r="AR322" s="16"/>
      <c r="AS322" s="16"/>
      <c r="AZ322" s="120"/>
      <c r="BB322" s="151"/>
    </row>
    <row r="323" spans="9:54" s="15" customFormat="1" x14ac:dyDescent="0.3">
      <c r="I323" s="16"/>
      <c r="K323" s="287"/>
      <c r="X323" s="115"/>
      <c r="Y323" s="16"/>
      <c r="AD323" s="16"/>
      <c r="AE323" s="16"/>
      <c r="AF323" s="16"/>
      <c r="AG323" s="16"/>
      <c r="AH323" s="16"/>
      <c r="AI323" s="115"/>
      <c r="AJ323" s="16"/>
      <c r="AK323" s="120"/>
      <c r="AL323" s="16"/>
      <c r="AM323" s="16"/>
      <c r="AN323" s="16"/>
      <c r="AO323" s="16"/>
      <c r="AP323" s="16"/>
      <c r="AQ323" s="16"/>
      <c r="AR323" s="16"/>
      <c r="AS323" s="16"/>
      <c r="AZ323" s="120"/>
      <c r="BB323" s="151"/>
    </row>
    <row r="324" spans="9:54" s="15" customFormat="1" x14ac:dyDescent="0.3">
      <c r="I324" s="16"/>
      <c r="K324" s="287"/>
      <c r="X324" s="115"/>
      <c r="Y324" s="16"/>
      <c r="AD324" s="16"/>
      <c r="AE324" s="16"/>
      <c r="AF324" s="16"/>
      <c r="AG324" s="16"/>
      <c r="AH324" s="16"/>
      <c r="AI324" s="115"/>
      <c r="AJ324" s="16"/>
      <c r="AK324" s="120"/>
      <c r="AL324" s="16"/>
      <c r="AM324" s="16"/>
      <c r="AN324" s="16"/>
      <c r="AO324" s="16"/>
      <c r="AP324" s="16"/>
      <c r="AQ324" s="16"/>
      <c r="AR324" s="16"/>
      <c r="AS324" s="16"/>
      <c r="AZ324" s="120"/>
      <c r="BB324" s="151"/>
    </row>
    <row r="325" spans="9:54" s="15" customFormat="1" x14ac:dyDescent="0.3">
      <c r="I325" s="16"/>
      <c r="K325" s="287"/>
      <c r="X325" s="115"/>
      <c r="Y325" s="16"/>
      <c r="AD325" s="16"/>
      <c r="AE325" s="16"/>
      <c r="AF325" s="16"/>
      <c r="AG325" s="16"/>
      <c r="AH325" s="16"/>
      <c r="AI325" s="115"/>
      <c r="AJ325" s="16"/>
      <c r="AK325" s="120"/>
      <c r="AL325" s="16"/>
      <c r="AM325" s="16"/>
      <c r="AN325" s="16"/>
      <c r="AO325" s="16"/>
      <c r="AP325" s="16"/>
      <c r="AQ325" s="16"/>
      <c r="AR325" s="16"/>
      <c r="AS325" s="16"/>
      <c r="AZ325" s="120"/>
      <c r="BB325" s="151"/>
    </row>
    <row r="326" spans="9:54" s="15" customFormat="1" x14ac:dyDescent="0.3">
      <c r="I326" s="16"/>
      <c r="K326" s="287"/>
      <c r="X326" s="115"/>
      <c r="Y326" s="16"/>
      <c r="AD326" s="16"/>
      <c r="AE326" s="16"/>
      <c r="AF326" s="16"/>
      <c r="AG326" s="16"/>
      <c r="AH326" s="16"/>
      <c r="AI326" s="115"/>
      <c r="AJ326" s="16"/>
      <c r="AK326" s="120"/>
      <c r="AL326" s="16"/>
      <c r="AM326" s="16"/>
      <c r="AN326" s="16"/>
      <c r="AO326" s="16"/>
      <c r="AP326" s="16"/>
      <c r="AQ326" s="16"/>
      <c r="AR326" s="16"/>
      <c r="AS326" s="16"/>
      <c r="AZ326" s="120"/>
      <c r="BB326" s="151"/>
    </row>
    <row r="327" spans="9:54" s="15" customFormat="1" x14ac:dyDescent="0.3">
      <c r="I327" s="16"/>
      <c r="K327" s="287"/>
      <c r="X327" s="115"/>
      <c r="Y327" s="16"/>
      <c r="AD327" s="16"/>
      <c r="AE327" s="16"/>
      <c r="AF327" s="16"/>
      <c r="AG327" s="16"/>
      <c r="AH327" s="16"/>
      <c r="AI327" s="115"/>
      <c r="AJ327" s="16"/>
      <c r="AK327" s="120"/>
      <c r="AL327" s="16"/>
      <c r="AM327" s="16"/>
      <c r="AN327" s="16"/>
      <c r="AO327" s="16"/>
      <c r="AP327" s="16"/>
      <c r="AQ327" s="16"/>
      <c r="AR327" s="16"/>
      <c r="AS327" s="16"/>
      <c r="AZ327" s="120"/>
      <c r="BB327" s="151"/>
    </row>
    <row r="328" spans="9:54" s="15" customFormat="1" x14ac:dyDescent="0.3">
      <c r="I328" s="16"/>
      <c r="K328" s="287"/>
      <c r="X328" s="115"/>
      <c r="Y328" s="16"/>
      <c r="AD328" s="16"/>
      <c r="AE328" s="16"/>
      <c r="AF328" s="16"/>
      <c r="AG328" s="16"/>
      <c r="AH328" s="16"/>
      <c r="AI328" s="115"/>
      <c r="AJ328" s="16"/>
      <c r="AK328" s="120"/>
      <c r="AL328" s="16"/>
      <c r="AM328" s="16"/>
      <c r="AN328" s="16"/>
      <c r="AO328" s="16"/>
      <c r="AP328" s="16"/>
      <c r="AQ328" s="16"/>
      <c r="AR328" s="16"/>
      <c r="AS328" s="16"/>
      <c r="AZ328" s="120"/>
      <c r="BB328" s="151"/>
    </row>
    <row r="329" spans="9:54" s="15" customFormat="1" x14ac:dyDescent="0.3">
      <c r="I329" s="16"/>
      <c r="K329" s="287"/>
      <c r="X329" s="115"/>
      <c r="Y329" s="16"/>
      <c r="AD329" s="16"/>
      <c r="AE329" s="16"/>
      <c r="AF329" s="16"/>
      <c r="AG329" s="16"/>
      <c r="AH329" s="16"/>
      <c r="AI329" s="115"/>
      <c r="AJ329" s="16"/>
      <c r="AK329" s="120"/>
      <c r="AL329" s="16"/>
      <c r="AM329" s="16"/>
      <c r="AN329" s="16"/>
      <c r="AO329" s="16"/>
      <c r="AP329" s="16"/>
      <c r="AQ329" s="16"/>
      <c r="AR329" s="16"/>
      <c r="AS329" s="16"/>
      <c r="AZ329" s="120"/>
      <c r="BB329" s="151"/>
    </row>
    <row r="330" spans="9:54" s="15" customFormat="1" x14ac:dyDescent="0.3">
      <c r="I330" s="16"/>
      <c r="K330" s="287"/>
      <c r="X330" s="115"/>
      <c r="Y330" s="16"/>
      <c r="AD330" s="16"/>
      <c r="AE330" s="16"/>
      <c r="AF330" s="16"/>
      <c r="AG330" s="16"/>
      <c r="AH330" s="16"/>
      <c r="AI330" s="115"/>
      <c r="AJ330" s="16"/>
      <c r="AK330" s="120"/>
      <c r="AL330" s="16"/>
      <c r="AM330" s="16"/>
      <c r="AN330" s="16"/>
      <c r="AO330" s="16"/>
      <c r="AP330" s="16"/>
      <c r="AQ330" s="16"/>
      <c r="AR330" s="16"/>
      <c r="AS330" s="16"/>
      <c r="AZ330" s="120"/>
      <c r="BB330" s="151"/>
    </row>
    <row r="331" spans="9:54" s="15" customFormat="1" x14ac:dyDescent="0.3">
      <c r="I331" s="16"/>
      <c r="K331" s="287"/>
      <c r="X331" s="115"/>
      <c r="Y331" s="16"/>
      <c r="AD331" s="16"/>
      <c r="AE331" s="16"/>
      <c r="AF331" s="16"/>
      <c r="AG331" s="16"/>
      <c r="AH331" s="16"/>
      <c r="AI331" s="115"/>
      <c r="AJ331" s="16"/>
      <c r="AK331" s="120"/>
      <c r="AL331" s="16"/>
      <c r="AM331" s="16"/>
      <c r="AN331" s="16"/>
      <c r="AO331" s="16"/>
      <c r="AP331" s="16"/>
      <c r="AQ331" s="16"/>
      <c r="AR331" s="16"/>
      <c r="AS331" s="16"/>
      <c r="AZ331" s="120"/>
      <c r="BB331" s="151"/>
    </row>
    <row r="332" spans="9:54" s="15" customFormat="1" x14ac:dyDescent="0.3">
      <c r="I332" s="16"/>
      <c r="K332" s="287"/>
      <c r="X332" s="115"/>
      <c r="Y332" s="16"/>
      <c r="AD332" s="16"/>
      <c r="AE332" s="16"/>
      <c r="AF332" s="16"/>
      <c r="AG332" s="16"/>
      <c r="AH332" s="16"/>
      <c r="AI332" s="115"/>
      <c r="AJ332" s="16"/>
      <c r="AK332" s="120"/>
      <c r="AL332" s="16"/>
      <c r="AM332" s="16"/>
      <c r="AN332" s="16"/>
      <c r="AO332" s="16"/>
      <c r="AP332" s="16"/>
      <c r="AQ332" s="16"/>
      <c r="AR332" s="16"/>
      <c r="AS332" s="16"/>
      <c r="AZ332" s="120"/>
      <c r="BB332" s="151"/>
    </row>
    <row r="333" spans="9:54" s="15" customFormat="1" x14ac:dyDescent="0.3">
      <c r="I333" s="16"/>
      <c r="K333" s="287"/>
      <c r="X333" s="115"/>
      <c r="Y333" s="16"/>
      <c r="AD333" s="16"/>
      <c r="AE333" s="16"/>
      <c r="AF333" s="16"/>
      <c r="AG333" s="16"/>
      <c r="AH333" s="16"/>
      <c r="AI333" s="115"/>
      <c r="AJ333" s="16"/>
      <c r="AK333" s="120"/>
      <c r="AL333" s="16"/>
      <c r="AM333" s="16"/>
      <c r="AN333" s="16"/>
      <c r="AO333" s="16"/>
      <c r="AP333" s="16"/>
      <c r="AQ333" s="16"/>
      <c r="AR333" s="16"/>
      <c r="AS333" s="16"/>
      <c r="AZ333" s="120"/>
      <c r="BB333" s="151"/>
    </row>
    <row r="334" spans="9:54" s="15" customFormat="1" x14ac:dyDescent="0.3">
      <c r="I334" s="16"/>
      <c r="K334" s="287"/>
      <c r="X334" s="115"/>
      <c r="Y334" s="16"/>
      <c r="AD334" s="16"/>
      <c r="AE334" s="16"/>
      <c r="AF334" s="16"/>
      <c r="AG334" s="16"/>
      <c r="AH334" s="16"/>
      <c r="AI334" s="115"/>
      <c r="AJ334" s="16"/>
      <c r="AK334" s="120"/>
      <c r="AL334" s="16"/>
      <c r="AM334" s="16"/>
      <c r="AN334" s="16"/>
      <c r="AO334" s="16"/>
      <c r="AP334" s="16"/>
      <c r="AQ334" s="16"/>
      <c r="AR334" s="16"/>
      <c r="AS334" s="16"/>
      <c r="AZ334" s="120"/>
      <c r="BB334" s="151"/>
    </row>
    <row r="335" spans="9:54" s="15" customFormat="1" x14ac:dyDescent="0.3">
      <c r="I335" s="16"/>
      <c r="K335" s="287"/>
      <c r="X335" s="115"/>
      <c r="Y335" s="16"/>
      <c r="AD335" s="16"/>
      <c r="AE335" s="16"/>
      <c r="AF335" s="16"/>
      <c r="AG335" s="16"/>
      <c r="AH335" s="16"/>
      <c r="AI335" s="115"/>
      <c r="AJ335" s="16"/>
      <c r="AK335" s="120"/>
      <c r="AL335" s="16"/>
      <c r="AM335" s="16"/>
      <c r="AN335" s="16"/>
      <c r="AO335" s="16"/>
      <c r="AP335" s="16"/>
      <c r="AQ335" s="16"/>
      <c r="AR335" s="16"/>
      <c r="AS335" s="16"/>
      <c r="AZ335" s="120"/>
      <c r="BB335" s="151"/>
    </row>
    <row r="336" spans="9:54" s="15" customFormat="1" x14ac:dyDescent="0.3">
      <c r="I336" s="16"/>
      <c r="K336" s="287"/>
      <c r="X336" s="115"/>
      <c r="Y336" s="16"/>
      <c r="AD336" s="16"/>
      <c r="AE336" s="16"/>
      <c r="AF336" s="16"/>
      <c r="AG336" s="16"/>
      <c r="AH336" s="16"/>
      <c r="AI336" s="115"/>
      <c r="AJ336" s="16"/>
      <c r="AK336" s="120"/>
      <c r="AL336" s="16"/>
      <c r="AM336" s="16"/>
      <c r="AN336" s="16"/>
      <c r="AO336" s="16"/>
      <c r="AP336" s="16"/>
      <c r="AQ336" s="16"/>
      <c r="AR336" s="16"/>
      <c r="AS336" s="16"/>
      <c r="AZ336" s="120"/>
      <c r="BB336" s="151"/>
    </row>
    <row r="337" spans="9:63" s="15" customFormat="1" x14ac:dyDescent="0.3">
      <c r="I337" s="16"/>
      <c r="K337" s="287"/>
      <c r="X337" s="115"/>
      <c r="Y337" s="16"/>
      <c r="AD337" s="16"/>
      <c r="AE337" s="16"/>
      <c r="AF337" s="16"/>
      <c r="AG337" s="16"/>
      <c r="AH337" s="16"/>
      <c r="AI337" s="115"/>
      <c r="AJ337" s="16"/>
      <c r="AK337" s="120"/>
      <c r="AL337" s="16"/>
      <c r="AM337" s="16"/>
      <c r="AN337" s="16"/>
      <c r="AO337" s="16"/>
      <c r="AP337" s="16"/>
      <c r="AQ337" s="16"/>
      <c r="AR337" s="16"/>
      <c r="AS337" s="16"/>
      <c r="AZ337" s="120"/>
      <c r="BB337" s="151"/>
    </row>
    <row r="338" spans="9:63" s="15" customFormat="1" x14ac:dyDescent="0.3">
      <c r="I338" s="16"/>
      <c r="K338" s="287"/>
      <c r="X338" s="115"/>
      <c r="Y338" s="16"/>
      <c r="AD338" s="16"/>
      <c r="AE338" s="16"/>
      <c r="AF338" s="16"/>
      <c r="AG338" s="16"/>
      <c r="AH338" s="16"/>
      <c r="AI338" s="115"/>
      <c r="AJ338" s="16"/>
      <c r="AK338" s="120"/>
      <c r="AL338" s="16"/>
      <c r="AM338" s="16"/>
      <c r="AN338" s="16"/>
      <c r="AO338" s="16"/>
      <c r="AP338" s="16"/>
      <c r="AQ338" s="16"/>
      <c r="AR338" s="16"/>
      <c r="AS338" s="16"/>
      <c r="AT338" s="20"/>
      <c r="AU338" s="20"/>
      <c r="AV338" s="20"/>
      <c r="AW338" s="20"/>
      <c r="AX338" s="20"/>
      <c r="AY338" s="20"/>
      <c r="AZ338" s="149"/>
      <c r="BA338" s="20"/>
      <c r="BB338" s="3"/>
      <c r="BC338" s="20"/>
      <c r="BD338" s="20"/>
      <c r="BE338" s="20"/>
      <c r="BF338" s="20"/>
      <c r="BG338" s="26"/>
      <c r="BH338" s="26"/>
      <c r="BI338" s="26"/>
      <c r="BJ338" s="26"/>
      <c r="BK338" s="26"/>
    </row>
    <row r="339" spans="9:63" s="15" customFormat="1" x14ac:dyDescent="0.3">
      <c r="I339" s="16"/>
      <c r="K339" s="287"/>
      <c r="X339" s="115"/>
      <c r="Y339" s="16"/>
      <c r="AD339" s="16"/>
      <c r="AE339" s="16"/>
      <c r="AF339" s="16"/>
      <c r="AG339" s="16"/>
      <c r="AH339" s="16"/>
      <c r="AI339" s="115"/>
      <c r="AJ339" s="16"/>
      <c r="AK339" s="120"/>
      <c r="AL339" s="16"/>
      <c r="AM339" s="16"/>
      <c r="AN339" s="16"/>
      <c r="AO339" s="16"/>
      <c r="AP339" s="16"/>
      <c r="AQ339" s="16"/>
      <c r="AR339" s="16"/>
      <c r="AS339" s="16"/>
      <c r="AT339" s="20"/>
      <c r="AU339" s="20"/>
      <c r="AV339" s="20"/>
      <c r="AW339" s="20"/>
      <c r="AX339" s="20"/>
      <c r="AY339" s="20"/>
      <c r="AZ339" s="149"/>
      <c r="BA339" s="20"/>
      <c r="BB339" s="3"/>
      <c r="BC339" s="20"/>
      <c r="BD339" s="20"/>
      <c r="BE339" s="20"/>
      <c r="BF339" s="20"/>
      <c r="BG339" s="26"/>
      <c r="BH339" s="26"/>
      <c r="BI339" s="26"/>
      <c r="BJ339" s="26"/>
      <c r="BK339" s="26"/>
    </row>
    <row r="340" spans="9:63" s="15" customFormat="1" x14ac:dyDescent="0.3">
      <c r="I340" s="16"/>
      <c r="K340" s="287"/>
      <c r="X340" s="115"/>
      <c r="Y340" s="16"/>
      <c r="AD340" s="16"/>
      <c r="AE340" s="16"/>
      <c r="AF340" s="16"/>
      <c r="AG340" s="16"/>
      <c r="AH340" s="16"/>
      <c r="AI340" s="115"/>
      <c r="AJ340" s="16"/>
      <c r="AK340" s="120"/>
      <c r="AL340" s="16"/>
      <c r="AM340" s="16"/>
      <c r="AN340" s="16"/>
      <c r="AO340" s="16"/>
      <c r="AP340" s="16"/>
      <c r="AQ340" s="16"/>
      <c r="AR340" s="16"/>
      <c r="AS340" s="16"/>
      <c r="AT340" s="20"/>
      <c r="AU340" s="20"/>
      <c r="AV340" s="20"/>
      <c r="AW340" s="20"/>
      <c r="AX340" s="20"/>
      <c r="AY340" s="20"/>
      <c r="AZ340" s="149"/>
      <c r="BA340" s="20"/>
      <c r="BB340" s="3"/>
      <c r="BC340" s="20"/>
      <c r="BD340" s="20"/>
      <c r="BE340" s="20"/>
      <c r="BF340" s="20"/>
      <c r="BG340" s="26"/>
      <c r="BH340" s="26"/>
      <c r="BI340" s="26"/>
      <c r="BJ340" s="26"/>
      <c r="BK340" s="26"/>
    </row>
    <row r="341" spans="9:63" s="15" customFormat="1" x14ac:dyDescent="0.3">
      <c r="I341" s="16"/>
      <c r="K341" s="287"/>
      <c r="X341" s="115"/>
      <c r="Y341" s="16"/>
      <c r="AD341" s="16"/>
      <c r="AE341" s="16"/>
      <c r="AF341" s="16"/>
      <c r="AG341" s="16"/>
      <c r="AH341" s="16"/>
      <c r="AI341" s="115"/>
      <c r="AJ341" s="16"/>
      <c r="AK341" s="120"/>
      <c r="AL341" s="16"/>
      <c r="AM341" s="16"/>
      <c r="AN341" s="16"/>
      <c r="AO341" s="16"/>
      <c r="AP341" s="16"/>
      <c r="AQ341" s="16"/>
      <c r="AR341" s="16"/>
      <c r="AS341" s="16"/>
      <c r="AT341" s="20"/>
      <c r="AU341" s="20"/>
      <c r="AV341" s="20"/>
      <c r="AW341" s="20"/>
      <c r="AX341" s="20"/>
      <c r="AY341" s="20"/>
      <c r="AZ341" s="149"/>
      <c r="BA341" s="20"/>
      <c r="BB341" s="3"/>
      <c r="BC341" s="20"/>
      <c r="BD341" s="20"/>
      <c r="BE341" s="20"/>
      <c r="BF341" s="20"/>
      <c r="BG341" s="26"/>
      <c r="BH341" s="26"/>
      <c r="BI341" s="26"/>
      <c r="BJ341" s="26"/>
      <c r="BK341" s="26"/>
    </row>
    <row r="342" spans="9:63" s="15" customFormat="1" x14ac:dyDescent="0.3">
      <c r="I342" s="16"/>
      <c r="K342" s="287"/>
      <c r="X342" s="115"/>
      <c r="Y342" s="16"/>
      <c r="AD342" s="16"/>
      <c r="AE342" s="16"/>
      <c r="AF342" s="16"/>
      <c r="AG342" s="16"/>
      <c r="AH342" s="16"/>
      <c r="AI342" s="115"/>
      <c r="AJ342" s="16"/>
      <c r="AK342" s="120"/>
      <c r="AL342" s="16"/>
      <c r="AM342" s="16"/>
      <c r="AN342" s="16"/>
      <c r="AO342" s="16"/>
      <c r="AP342" s="16"/>
      <c r="AQ342" s="16"/>
      <c r="AR342" s="16"/>
      <c r="AS342" s="16"/>
      <c r="AT342" s="20"/>
      <c r="AU342" s="20"/>
      <c r="AV342" s="20"/>
      <c r="AW342" s="20"/>
      <c r="AX342" s="20"/>
      <c r="AY342" s="20"/>
      <c r="AZ342" s="149"/>
      <c r="BA342" s="20"/>
      <c r="BB342" s="3"/>
      <c r="BC342" s="20"/>
      <c r="BD342" s="20"/>
      <c r="BE342" s="20"/>
      <c r="BF342" s="20"/>
      <c r="BG342" s="26"/>
      <c r="BH342" s="26"/>
      <c r="BI342" s="26"/>
      <c r="BJ342" s="26"/>
      <c r="BK342" s="26"/>
    </row>
    <row r="343" spans="9:63" s="15" customFormat="1" x14ac:dyDescent="0.3">
      <c r="I343" s="16"/>
      <c r="K343" s="287"/>
      <c r="X343" s="115"/>
      <c r="Y343" s="16"/>
      <c r="AD343" s="16"/>
      <c r="AE343" s="16"/>
      <c r="AF343" s="16"/>
      <c r="AG343" s="16"/>
      <c r="AH343" s="16"/>
      <c r="AI343" s="115"/>
      <c r="AJ343" s="16"/>
      <c r="AK343" s="120"/>
      <c r="AL343" s="16"/>
      <c r="AM343" s="16"/>
      <c r="AN343" s="16"/>
      <c r="AO343" s="16"/>
      <c r="AP343" s="16"/>
      <c r="AQ343" s="16"/>
      <c r="AR343" s="16"/>
      <c r="AS343" s="16"/>
      <c r="AT343" s="20"/>
      <c r="AU343" s="20"/>
      <c r="AV343" s="20"/>
      <c r="AW343" s="20"/>
      <c r="AX343" s="20"/>
      <c r="AY343" s="20"/>
      <c r="AZ343" s="149"/>
      <c r="BA343" s="20"/>
      <c r="BB343" s="3"/>
      <c r="BC343" s="20"/>
      <c r="BD343" s="20"/>
      <c r="BE343" s="20"/>
      <c r="BF343" s="20"/>
      <c r="BG343" s="26"/>
      <c r="BH343" s="26"/>
      <c r="BI343" s="26"/>
      <c r="BJ343" s="26"/>
      <c r="BK343" s="26"/>
    </row>
    <row r="344" spans="9:63" s="15" customFormat="1" x14ac:dyDescent="0.3">
      <c r="I344" s="16"/>
      <c r="K344" s="287"/>
      <c r="X344" s="115"/>
      <c r="Y344" s="16"/>
      <c r="AD344" s="16"/>
      <c r="AE344" s="16"/>
      <c r="AF344" s="16"/>
      <c r="AG344" s="16"/>
      <c r="AH344" s="16"/>
      <c r="AI344" s="115"/>
      <c r="AJ344" s="16"/>
      <c r="AK344" s="120"/>
      <c r="AL344" s="16"/>
      <c r="AM344" s="16"/>
      <c r="AN344" s="16"/>
      <c r="AO344" s="16"/>
      <c r="AP344" s="16"/>
      <c r="AQ344" s="16"/>
      <c r="AR344" s="16"/>
      <c r="AS344" s="16"/>
      <c r="AT344" s="20"/>
      <c r="AU344" s="20"/>
      <c r="AV344" s="20"/>
      <c r="AW344" s="20"/>
      <c r="AX344" s="20"/>
      <c r="AY344" s="20"/>
      <c r="AZ344" s="149"/>
      <c r="BA344" s="20"/>
      <c r="BB344" s="3"/>
      <c r="BC344" s="20"/>
      <c r="BD344" s="20"/>
      <c r="BE344" s="20"/>
      <c r="BF344" s="20"/>
      <c r="BG344" s="26"/>
      <c r="BH344" s="26"/>
      <c r="BI344" s="26"/>
      <c r="BJ344" s="26"/>
      <c r="BK344" s="26"/>
    </row>
    <row r="345" spans="9:63" s="15" customFormat="1" x14ac:dyDescent="0.3">
      <c r="I345" s="16"/>
      <c r="K345" s="287"/>
      <c r="X345" s="115"/>
      <c r="Y345" s="16"/>
      <c r="AD345" s="16"/>
      <c r="AE345" s="16"/>
      <c r="AF345" s="16"/>
      <c r="AG345" s="16"/>
      <c r="AH345" s="16"/>
      <c r="AI345" s="115"/>
      <c r="AJ345" s="16"/>
      <c r="AK345" s="120"/>
      <c r="AL345" s="16"/>
      <c r="AM345" s="16"/>
      <c r="AN345" s="16"/>
      <c r="AO345" s="16"/>
      <c r="AP345" s="16"/>
      <c r="AQ345" s="16"/>
      <c r="AR345" s="16"/>
      <c r="AS345" s="16"/>
      <c r="AT345" s="20"/>
      <c r="AU345" s="20"/>
      <c r="AV345" s="20"/>
      <c r="AW345" s="20"/>
      <c r="AX345" s="20"/>
      <c r="AY345" s="20"/>
      <c r="AZ345" s="149"/>
      <c r="BA345" s="20"/>
      <c r="BB345" s="3"/>
      <c r="BC345" s="20"/>
      <c r="BD345" s="20"/>
      <c r="BE345" s="20"/>
      <c r="BF345" s="20"/>
      <c r="BG345" s="26"/>
      <c r="BH345" s="26"/>
      <c r="BI345" s="26"/>
      <c r="BJ345" s="26"/>
      <c r="BK345" s="26"/>
    </row>
    <row r="346" spans="9:63" s="15" customFormat="1" x14ac:dyDescent="0.3">
      <c r="I346" s="16"/>
      <c r="K346" s="287"/>
      <c r="X346" s="115"/>
      <c r="Y346" s="16"/>
      <c r="AD346" s="16"/>
      <c r="AE346" s="16"/>
      <c r="AF346" s="16"/>
      <c r="AG346" s="16"/>
      <c r="AH346" s="16"/>
      <c r="AI346" s="115"/>
      <c r="AJ346" s="16"/>
      <c r="AK346" s="120"/>
      <c r="AL346" s="16"/>
      <c r="AM346" s="16"/>
      <c r="AN346" s="16"/>
      <c r="AO346" s="16"/>
      <c r="AP346" s="16"/>
      <c r="AQ346" s="16"/>
      <c r="AR346" s="16"/>
      <c r="AS346" s="16"/>
      <c r="AT346" s="20"/>
      <c r="AU346" s="20"/>
      <c r="AV346" s="20"/>
      <c r="AW346" s="20"/>
      <c r="AX346" s="20"/>
      <c r="AY346" s="20"/>
      <c r="AZ346" s="149"/>
      <c r="BA346" s="20"/>
      <c r="BB346" s="3"/>
      <c r="BC346" s="20"/>
      <c r="BD346" s="20"/>
      <c r="BE346" s="20"/>
      <c r="BF346" s="20"/>
      <c r="BG346" s="26"/>
      <c r="BH346" s="26"/>
      <c r="BI346" s="26"/>
      <c r="BJ346" s="26"/>
      <c r="BK346" s="26"/>
    </row>
    <row r="347" spans="9:63" s="15" customFormat="1" x14ac:dyDescent="0.3">
      <c r="I347" s="16"/>
      <c r="K347" s="287"/>
      <c r="X347" s="115"/>
      <c r="Y347" s="16"/>
      <c r="AD347" s="16"/>
      <c r="AE347" s="16"/>
      <c r="AF347" s="16"/>
      <c r="AG347" s="16"/>
      <c r="AH347" s="16"/>
      <c r="AI347" s="115"/>
      <c r="AJ347" s="16"/>
      <c r="AK347" s="120"/>
      <c r="AL347" s="16"/>
      <c r="AM347" s="16"/>
      <c r="AN347" s="16"/>
      <c r="AO347" s="16"/>
      <c r="AP347" s="16"/>
      <c r="AQ347" s="16"/>
      <c r="AR347" s="16"/>
      <c r="AS347" s="16"/>
      <c r="AT347" s="20"/>
      <c r="AU347" s="20"/>
      <c r="AV347" s="20"/>
      <c r="AW347" s="20"/>
      <c r="AX347" s="20"/>
      <c r="AY347" s="20"/>
      <c r="AZ347" s="149"/>
      <c r="BA347" s="20"/>
      <c r="BB347" s="3"/>
      <c r="BC347" s="20"/>
      <c r="BD347" s="20"/>
      <c r="BE347" s="20"/>
      <c r="BF347" s="20"/>
      <c r="BG347" s="26"/>
      <c r="BH347" s="26"/>
      <c r="BI347" s="26"/>
      <c r="BJ347" s="26"/>
      <c r="BK347" s="26"/>
    </row>
    <row r="348" spans="9:63" s="15" customFormat="1" x14ac:dyDescent="0.3">
      <c r="I348" s="16"/>
      <c r="K348" s="287"/>
      <c r="X348" s="115"/>
      <c r="Y348" s="16"/>
      <c r="AD348" s="16"/>
      <c r="AE348" s="16"/>
      <c r="AF348" s="16"/>
      <c r="AG348" s="16"/>
      <c r="AH348" s="16"/>
      <c r="AI348" s="115"/>
      <c r="AJ348" s="16"/>
      <c r="AK348" s="120"/>
      <c r="AL348" s="16"/>
      <c r="AM348" s="16"/>
      <c r="AN348" s="16"/>
      <c r="AO348" s="16"/>
      <c r="AP348" s="16"/>
      <c r="AQ348" s="16"/>
      <c r="AR348" s="16"/>
      <c r="AS348" s="16"/>
      <c r="AT348" s="20"/>
      <c r="AU348" s="20"/>
      <c r="AV348" s="20"/>
      <c r="AW348" s="20"/>
      <c r="AX348" s="20"/>
      <c r="AY348" s="20"/>
      <c r="AZ348" s="149"/>
      <c r="BA348" s="20"/>
      <c r="BB348" s="3"/>
      <c r="BC348" s="20"/>
      <c r="BD348" s="20"/>
      <c r="BE348" s="20"/>
      <c r="BF348" s="20"/>
      <c r="BG348" s="26"/>
      <c r="BH348" s="26"/>
      <c r="BI348" s="26"/>
      <c r="BJ348" s="26"/>
      <c r="BK348" s="26"/>
    </row>
    <row r="349" spans="9:63" s="15" customFormat="1" x14ac:dyDescent="0.3">
      <c r="I349" s="16"/>
      <c r="K349" s="287"/>
      <c r="X349" s="115"/>
      <c r="Y349" s="16"/>
      <c r="AD349" s="16"/>
      <c r="AE349" s="16"/>
      <c r="AF349" s="16"/>
      <c r="AG349" s="16"/>
      <c r="AH349" s="16"/>
      <c r="AI349" s="115"/>
      <c r="AJ349" s="16"/>
      <c r="AK349" s="120"/>
      <c r="AL349" s="16"/>
      <c r="AM349" s="16"/>
      <c r="AN349" s="16"/>
      <c r="AO349" s="16"/>
      <c r="AP349" s="16"/>
      <c r="AQ349" s="16"/>
      <c r="AR349" s="16"/>
      <c r="AS349" s="16"/>
      <c r="AT349" s="20"/>
      <c r="AU349" s="20"/>
      <c r="AV349" s="20"/>
      <c r="AW349" s="20"/>
      <c r="AX349" s="20"/>
      <c r="AY349" s="20"/>
      <c r="AZ349" s="149"/>
      <c r="BA349" s="20"/>
      <c r="BB349" s="3"/>
      <c r="BC349" s="20"/>
      <c r="BD349" s="20"/>
      <c r="BE349" s="20"/>
      <c r="BF349" s="20"/>
      <c r="BG349" s="26"/>
      <c r="BH349" s="26"/>
      <c r="BI349" s="26"/>
      <c r="BJ349" s="26"/>
      <c r="BK349" s="26"/>
    </row>
    <row r="350" spans="9:63" s="15" customFormat="1" x14ac:dyDescent="0.3">
      <c r="I350" s="16"/>
      <c r="K350" s="287"/>
      <c r="X350" s="115"/>
      <c r="Y350" s="16"/>
      <c r="AD350" s="16"/>
      <c r="AE350" s="16"/>
      <c r="AF350" s="16"/>
      <c r="AG350" s="16"/>
      <c r="AH350" s="16"/>
      <c r="AI350" s="115"/>
      <c r="AJ350" s="16"/>
      <c r="AK350" s="120"/>
      <c r="AL350" s="16"/>
      <c r="AM350" s="16"/>
      <c r="AN350" s="16"/>
      <c r="AO350" s="16"/>
      <c r="AP350" s="16"/>
      <c r="AQ350" s="16"/>
      <c r="AR350" s="16"/>
      <c r="AS350" s="16"/>
      <c r="AT350" s="20"/>
      <c r="AU350" s="20"/>
      <c r="AV350" s="20"/>
      <c r="AW350" s="20"/>
      <c r="AX350" s="20"/>
      <c r="AY350" s="20"/>
      <c r="AZ350" s="149"/>
      <c r="BA350" s="20"/>
      <c r="BB350" s="3"/>
      <c r="BC350" s="20"/>
      <c r="BD350" s="20"/>
      <c r="BE350" s="20"/>
      <c r="BF350" s="20"/>
      <c r="BG350" s="26"/>
      <c r="BH350" s="26"/>
      <c r="BI350" s="26"/>
      <c r="BJ350" s="26"/>
      <c r="BK350" s="26"/>
    </row>
    <row r="351" spans="9:63" s="15" customFormat="1" x14ac:dyDescent="0.3">
      <c r="I351" s="16"/>
      <c r="K351" s="287"/>
      <c r="X351" s="115"/>
      <c r="Y351" s="16"/>
      <c r="AD351" s="16"/>
      <c r="AE351" s="16"/>
      <c r="AF351" s="16"/>
      <c r="AG351" s="16"/>
      <c r="AH351" s="16"/>
      <c r="AI351" s="115"/>
      <c r="AJ351" s="16"/>
      <c r="AK351" s="120"/>
      <c r="AL351" s="16"/>
      <c r="AM351" s="16"/>
      <c r="AN351" s="16"/>
      <c r="AO351" s="16"/>
      <c r="AP351" s="16"/>
      <c r="AQ351" s="16"/>
      <c r="AR351" s="16"/>
      <c r="AS351" s="16"/>
      <c r="AT351" s="20"/>
      <c r="AU351" s="20"/>
      <c r="AV351" s="20"/>
      <c r="AW351" s="20"/>
      <c r="AX351" s="20"/>
      <c r="AY351" s="20"/>
      <c r="AZ351" s="149"/>
      <c r="BA351" s="20"/>
      <c r="BB351" s="3"/>
      <c r="BC351" s="20"/>
      <c r="BD351" s="20"/>
      <c r="BE351" s="20"/>
      <c r="BF351" s="20"/>
      <c r="BG351" s="26"/>
      <c r="BH351" s="26"/>
      <c r="BI351" s="26"/>
      <c r="BJ351" s="26"/>
      <c r="BK351" s="26"/>
    </row>
    <row r="352" spans="9:63" s="15" customFormat="1" x14ac:dyDescent="0.3">
      <c r="I352" s="16"/>
      <c r="K352" s="287"/>
      <c r="X352" s="115"/>
      <c r="Y352" s="16"/>
      <c r="AD352" s="16"/>
      <c r="AE352" s="16"/>
      <c r="AF352" s="16"/>
      <c r="AG352" s="16"/>
      <c r="AH352" s="16"/>
      <c r="AI352" s="115"/>
      <c r="AJ352" s="16"/>
      <c r="AK352" s="120"/>
      <c r="AL352" s="16"/>
      <c r="AM352" s="16"/>
      <c r="AN352" s="16"/>
      <c r="AO352" s="16"/>
      <c r="AP352" s="16"/>
      <c r="AQ352" s="16"/>
      <c r="AR352" s="16"/>
      <c r="AS352" s="16"/>
      <c r="AT352" s="20"/>
      <c r="AU352" s="20"/>
      <c r="AV352" s="20"/>
      <c r="AW352" s="20"/>
      <c r="AX352" s="20"/>
      <c r="AY352" s="20"/>
      <c r="AZ352" s="149"/>
      <c r="BA352" s="20"/>
      <c r="BB352" s="3"/>
      <c r="BC352" s="20"/>
      <c r="BD352" s="20"/>
      <c r="BE352" s="20"/>
      <c r="BF352" s="20"/>
      <c r="BG352" s="26"/>
      <c r="BH352" s="26"/>
      <c r="BI352" s="26"/>
      <c r="BJ352" s="26"/>
      <c r="BK352" s="26"/>
    </row>
    <row r="353" spans="9:63" s="15" customFormat="1" x14ac:dyDescent="0.3">
      <c r="I353" s="16"/>
      <c r="K353" s="287"/>
      <c r="X353" s="115"/>
      <c r="Y353" s="16"/>
      <c r="AD353" s="16"/>
      <c r="AE353" s="16"/>
      <c r="AF353" s="16"/>
      <c r="AG353" s="16"/>
      <c r="AH353" s="16"/>
      <c r="AI353" s="115"/>
      <c r="AJ353" s="16"/>
      <c r="AK353" s="120"/>
      <c r="AL353" s="16"/>
      <c r="AM353" s="16"/>
      <c r="AN353" s="16"/>
      <c r="AO353" s="16"/>
      <c r="AP353" s="16"/>
      <c r="AQ353" s="16"/>
      <c r="AR353" s="16"/>
      <c r="AS353" s="16"/>
      <c r="AT353" s="20"/>
      <c r="AU353" s="20"/>
      <c r="AV353" s="20"/>
      <c r="AW353" s="20"/>
      <c r="AX353" s="20"/>
      <c r="AY353" s="20"/>
      <c r="AZ353" s="149"/>
      <c r="BA353" s="20"/>
      <c r="BB353" s="3"/>
      <c r="BC353" s="20"/>
      <c r="BD353" s="20"/>
      <c r="BE353" s="20"/>
      <c r="BF353" s="20"/>
      <c r="BG353" s="26"/>
      <c r="BH353" s="26"/>
      <c r="BI353" s="26"/>
      <c r="BJ353" s="26"/>
      <c r="BK353" s="26"/>
    </row>
    <row r="354" spans="9:63" s="15" customFormat="1" x14ac:dyDescent="0.3">
      <c r="I354" s="16"/>
      <c r="K354" s="287"/>
      <c r="X354" s="115"/>
      <c r="Y354" s="16"/>
      <c r="AD354" s="16"/>
      <c r="AE354" s="16"/>
      <c r="AF354" s="16"/>
      <c r="AG354" s="16"/>
      <c r="AH354" s="16"/>
      <c r="AI354" s="115"/>
      <c r="AJ354" s="16"/>
      <c r="AK354" s="120"/>
      <c r="AL354" s="16"/>
      <c r="AM354" s="16"/>
      <c r="AN354" s="16"/>
      <c r="AO354" s="16"/>
      <c r="AP354" s="16"/>
      <c r="AQ354" s="16"/>
      <c r="AR354" s="16"/>
      <c r="AS354" s="16"/>
      <c r="AT354" s="20"/>
      <c r="AU354" s="20"/>
      <c r="AV354" s="20"/>
      <c r="AW354" s="20"/>
      <c r="AX354" s="20"/>
      <c r="AY354" s="20"/>
      <c r="AZ354" s="149"/>
      <c r="BA354" s="20"/>
      <c r="BB354" s="3"/>
      <c r="BC354" s="20"/>
      <c r="BD354" s="20"/>
      <c r="BE354" s="20"/>
      <c r="BF354" s="20"/>
      <c r="BG354" s="26"/>
      <c r="BH354" s="26"/>
      <c r="BI354" s="26"/>
      <c r="BJ354" s="26"/>
      <c r="BK354" s="26"/>
    </row>
    <row r="355" spans="9:63" s="15" customFormat="1" x14ac:dyDescent="0.3">
      <c r="I355" s="16"/>
      <c r="K355" s="287"/>
      <c r="X355" s="115"/>
      <c r="Y355" s="16"/>
      <c r="AD355" s="16"/>
      <c r="AE355" s="16"/>
      <c r="AF355" s="16"/>
      <c r="AG355" s="16"/>
      <c r="AH355" s="16"/>
      <c r="AI355" s="115"/>
      <c r="AJ355" s="16"/>
      <c r="AK355" s="120"/>
      <c r="AL355" s="16"/>
      <c r="AM355" s="16"/>
      <c r="AN355" s="16"/>
      <c r="AO355" s="16"/>
      <c r="AP355" s="16"/>
      <c r="AQ355" s="16"/>
      <c r="AR355" s="16"/>
      <c r="AS355" s="16"/>
      <c r="AT355" s="20"/>
      <c r="AU355" s="20"/>
      <c r="AV355" s="20"/>
      <c r="AW355" s="20"/>
      <c r="AX355" s="20"/>
      <c r="AY355" s="20"/>
      <c r="AZ355" s="149"/>
      <c r="BA355" s="20"/>
      <c r="BB355" s="3"/>
      <c r="BC355" s="20"/>
      <c r="BD355" s="20"/>
      <c r="BE355" s="20"/>
      <c r="BF355" s="20"/>
      <c r="BG355" s="26"/>
      <c r="BH355" s="26"/>
      <c r="BI355" s="26"/>
      <c r="BJ355" s="26"/>
      <c r="BK355" s="26"/>
    </row>
    <row r="356" spans="9:63" s="15" customFormat="1" x14ac:dyDescent="0.3">
      <c r="I356" s="16"/>
      <c r="K356" s="287"/>
      <c r="X356" s="115"/>
      <c r="Y356" s="16"/>
      <c r="AD356" s="16"/>
      <c r="AE356" s="16"/>
      <c r="AF356" s="16"/>
      <c r="AG356" s="16"/>
      <c r="AH356" s="16"/>
      <c r="AI356" s="115"/>
      <c r="AJ356" s="16"/>
      <c r="AK356" s="120"/>
      <c r="AL356" s="16"/>
      <c r="AM356" s="16"/>
      <c r="AN356" s="16"/>
      <c r="AO356" s="16"/>
      <c r="AP356" s="16"/>
      <c r="AQ356" s="16"/>
      <c r="AR356" s="16"/>
      <c r="AS356" s="16"/>
      <c r="AT356" s="20"/>
      <c r="AU356" s="20"/>
      <c r="AV356" s="20"/>
      <c r="AW356" s="20"/>
      <c r="AX356" s="20"/>
      <c r="AY356" s="20"/>
      <c r="AZ356" s="149"/>
      <c r="BA356" s="20"/>
      <c r="BB356" s="3"/>
      <c r="BC356" s="20"/>
      <c r="BD356" s="20"/>
      <c r="BE356" s="20"/>
      <c r="BF356" s="20"/>
      <c r="BG356" s="26"/>
      <c r="BH356" s="26"/>
      <c r="BI356" s="26"/>
      <c r="BJ356" s="26"/>
      <c r="BK356" s="26"/>
    </row>
    <row r="357" spans="9:63" s="15" customFormat="1" x14ac:dyDescent="0.3">
      <c r="I357" s="16"/>
      <c r="K357" s="287"/>
      <c r="X357" s="115"/>
      <c r="Y357" s="16"/>
      <c r="AD357" s="16"/>
      <c r="AE357" s="16"/>
      <c r="AF357" s="16"/>
      <c r="AG357" s="16"/>
      <c r="AH357" s="16"/>
      <c r="AI357" s="115"/>
      <c r="AJ357" s="16"/>
      <c r="AK357" s="120"/>
      <c r="AL357" s="16"/>
      <c r="AM357" s="16"/>
      <c r="AN357" s="16"/>
      <c r="AO357" s="16"/>
      <c r="AP357" s="16"/>
      <c r="AQ357" s="16"/>
      <c r="AR357" s="16"/>
      <c r="AS357" s="16"/>
      <c r="AT357" s="20"/>
      <c r="AU357" s="20"/>
      <c r="AV357" s="20"/>
      <c r="AW357" s="20"/>
      <c r="AX357" s="20"/>
      <c r="AY357" s="20"/>
      <c r="AZ357" s="149"/>
      <c r="BA357" s="20"/>
      <c r="BB357" s="3"/>
      <c r="BC357" s="20"/>
      <c r="BD357" s="20"/>
      <c r="BE357" s="20"/>
      <c r="BF357" s="20"/>
      <c r="BG357" s="26"/>
      <c r="BH357" s="26"/>
      <c r="BI357" s="26"/>
      <c r="BJ357" s="26"/>
      <c r="BK357" s="26"/>
    </row>
    <row r="358" spans="9:63" s="15" customFormat="1" x14ac:dyDescent="0.3">
      <c r="I358" s="16"/>
      <c r="K358" s="287"/>
      <c r="X358" s="115"/>
      <c r="Y358" s="16"/>
      <c r="AD358" s="16"/>
      <c r="AE358" s="16"/>
      <c r="AF358" s="16"/>
      <c r="AG358" s="16"/>
      <c r="AH358" s="16"/>
      <c r="AI358" s="115"/>
      <c r="AJ358" s="16"/>
      <c r="AK358" s="120"/>
      <c r="AL358" s="16"/>
      <c r="AM358" s="16"/>
      <c r="AN358" s="16"/>
      <c r="AO358" s="16"/>
      <c r="AP358" s="16"/>
      <c r="AQ358" s="16"/>
      <c r="AR358" s="16"/>
      <c r="AS358" s="16"/>
      <c r="AT358" s="20"/>
      <c r="AU358" s="20"/>
      <c r="AV358" s="20"/>
      <c r="AW358" s="20"/>
      <c r="AX358" s="20"/>
      <c r="AY358" s="20"/>
      <c r="AZ358" s="149"/>
      <c r="BA358" s="20"/>
      <c r="BB358" s="3"/>
      <c r="BC358" s="20"/>
      <c r="BD358" s="20"/>
      <c r="BE358" s="20"/>
      <c r="BF358" s="20"/>
      <c r="BG358" s="26"/>
      <c r="BH358" s="26"/>
      <c r="BI358" s="26"/>
      <c r="BJ358" s="26"/>
      <c r="BK358" s="26"/>
    </row>
    <row r="359" spans="9:63" s="15" customFormat="1" x14ac:dyDescent="0.3">
      <c r="I359" s="16"/>
      <c r="K359" s="287"/>
      <c r="X359" s="115"/>
      <c r="Y359" s="16"/>
      <c r="AD359" s="16"/>
      <c r="AE359" s="16"/>
      <c r="AF359" s="16"/>
      <c r="AG359" s="16"/>
      <c r="AH359" s="16"/>
      <c r="AI359" s="115"/>
      <c r="AJ359" s="16"/>
      <c r="AK359" s="120"/>
      <c r="AL359" s="16"/>
      <c r="AM359" s="16"/>
      <c r="AN359" s="16"/>
      <c r="AO359" s="16"/>
      <c r="AP359" s="16"/>
      <c r="AQ359" s="16"/>
      <c r="AR359" s="16"/>
      <c r="AS359" s="16"/>
      <c r="AT359" s="20"/>
      <c r="AU359" s="20"/>
      <c r="AV359" s="20"/>
      <c r="AW359" s="20"/>
      <c r="AX359" s="20"/>
      <c r="AY359" s="20"/>
      <c r="AZ359" s="149"/>
      <c r="BA359" s="20"/>
      <c r="BB359" s="3"/>
      <c r="BC359" s="20"/>
      <c r="BD359" s="20"/>
      <c r="BE359" s="20"/>
      <c r="BF359" s="20"/>
      <c r="BG359" s="26"/>
      <c r="BH359" s="26"/>
      <c r="BI359" s="26"/>
      <c r="BJ359" s="26"/>
      <c r="BK359" s="26"/>
    </row>
    <row r="360" spans="9:63" s="15" customFormat="1" x14ac:dyDescent="0.3">
      <c r="I360" s="16"/>
      <c r="K360" s="287"/>
      <c r="X360" s="115"/>
      <c r="Y360" s="16"/>
      <c r="AD360" s="16"/>
      <c r="AE360" s="16"/>
      <c r="AF360" s="16"/>
      <c r="AG360" s="16"/>
      <c r="AH360" s="16"/>
      <c r="AI360" s="115"/>
      <c r="AJ360" s="16"/>
      <c r="AK360" s="120"/>
      <c r="AL360" s="16"/>
      <c r="AM360" s="16"/>
      <c r="AN360" s="16"/>
      <c r="AO360" s="16"/>
      <c r="AP360" s="16"/>
      <c r="AQ360" s="16"/>
      <c r="AR360" s="16"/>
      <c r="AS360" s="16"/>
      <c r="AT360" s="20"/>
      <c r="AU360" s="20"/>
      <c r="AV360" s="20"/>
      <c r="AW360" s="20"/>
      <c r="AX360" s="20"/>
      <c r="AY360" s="20"/>
      <c r="AZ360" s="149"/>
      <c r="BA360" s="20"/>
      <c r="BB360" s="3"/>
      <c r="BC360" s="20"/>
      <c r="BD360" s="20"/>
      <c r="BE360" s="20"/>
      <c r="BF360" s="20"/>
      <c r="BG360" s="26"/>
      <c r="BH360" s="26"/>
      <c r="BI360" s="26"/>
      <c r="BJ360" s="26"/>
      <c r="BK360" s="26"/>
    </row>
    <row r="361" spans="9:63" s="15" customFormat="1" x14ac:dyDescent="0.3">
      <c r="I361" s="16"/>
      <c r="K361" s="287"/>
      <c r="X361" s="115"/>
      <c r="Y361" s="16"/>
      <c r="AD361" s="16"/>
      <c r="AE361" s="16"/>
      <c r="AF361" s="16"/>
      <c r="AG361" s="16"/>
      <c r="AH361" s="16"/>
      <c r="AI361" s="115"/>
      <c r="AJ361" s="16"/>
      <c r="AK361" s="120"/>
      <c r="AL361" s="16"/>
      <c r="AM361" s="16"/>
      <c r="AN361" s="16"/>
      <c r="AO361" s="16"/>
      <c r="AP361" s="16"/>
      <c r="AQ361" s="16"/>
      <c r="AR361" s="16"/>
      <c r="AS361" s="16"/>
      <c r="AT361" s="20"/>
      <c r="AU361" s="20"/>
      <c r="AV361" s="20"/>
      <c r="AW361" s="20"/>
      <c r="AX361" s="20"/>
      <c r="AY361" s="20"/>
      <c r="AZ361" s="149"/>
      <c r="BA361" s="20"/>
      <c r="BB361" s="3"/>
      <c r="BC361" s="20"/>
      <c r="BD361" s="20"/>
      <c r="BE361" s="20"/>
      <c r="BF361" s="20"/>
      <c r="BG361" s="26"/>
      <c r="BH361" s="26"/>
      <c r="BI361" s="26"/>
      <c r="BJ361" s="26"/>
      <c r="BK361" s="26"/>
    </row>
    <row r="362" spans="9:63" s="15" customFormat="1" x14ac:dyDescent="0.3">
      <c r="I362" s="16"/>
      <c r="K362" s="287"/>
      <c r="X362" s="115"/>
      <c r="Y362" s="16"/>
      <c r="AD362" s="16"/>
      <c r="AE362" s="16"/>
      <c r="AF362" s="16"/>
      <c r="AG362" s="16"/>
      <c r="AH362" s="16"/>
      <c r="AI362" s="115"/>
      <c r="AJ362" s="16"/>
      <c r="AK362" s="120"/>
      <c r="AL362" s="16"/>
      <c r="AM362" s="16"/>
      <c r="AN362" s="16"/>
      <c r="AO362" s="16"/>
      <c r="AP362" s="16"/>
      <c r="AQ362" s="16"/>
      <c r="AR362" s="16"/>
      <c r="AS362" s="16"/>
      <c r="AT362" s="20"/>
      <c r="AU362" s="20"/>
      <c r="AV362" s="20"/>
      <c r="AW362" s="20"/>
      <c r="AX362" s="20"/>
      <c r="AY362" s="20"/>
      <c r="AZ362" s="149"/>
      <c r="BA362" s="20"/>
      <c r="BB362" s="3"/>
      <c r="BC362" s="20"/>
      <c r="BD362" s="20"/>
      <c r="BE362" s="20"/>
      <c r="BF362" s="20"/>
      <c r="BG362" s="26"/>
      <c r="BH362" s="26"/>
      <c r="BI362" s="26"/>
      <c r="BJ362" s="26"/>
      <c r="BK362" s="26"/>
    </row>
    <row r="363" spans="9:63" s="15" customFormat="1" x14ac:dyDescent="0.3">
      <c r="I363" s="16"/>
      <c r="K363" s="287"/>
      <c r="X363" s="115"/>
      <c r="Y363" s="16"/>
      <c r="AD363" s="16"/>
      <c r="AE363" s="16"/>
      <c r="AF363" s="16"/>
      <c r="AG363" s="16"/>
      <c r="AH363" s="16"/>
      <c r="AI363" s="115"/>
      <c r="AJ363" s="16"/>
      <c r="AK363" s="120"/>
      <c r="AL363" s="16"/>
      <c r="AM363" s="16"/>
      <c r="AN363" s="16"/>
      <c r="AO363" s="16"/>
      <c r="AP363" s="16"/>
      <c r="AQ363" s="16"/>
      <c r="AR363" s="16"/>
      <c r="AS363" s="16"/>
      <c r="AT363" s="20"/>
      <c r="AU363" s="20"/>
      <c r="AV363" s="20"/>
      <c r="AW363" s="20"/>
      <c r="AX363" s="20"/>
      <c r="AY363" s="20"/>
      <c r="AZ363" s="149"/>
      <c r="BA363" s="20"/>
      <c r="BB363" s="3"/>
      <c r="BC363" s="20"/>
      <c r="BD363" s="20"/>
      <c r="BE363" s="20"/>
      <c r="BF363" s="20"/>
      <c r="BG363" s="26"/>
      <c r="BH363" s="26"/>
      <c r="BI363" s="26"/>
      <c r="BJ363" s="26"/>
      <c r="BK363" s="26"/>
    </row>
    <row r="364" spans="9:63" s="15" customFormat="1" x14ac:dyDescent="0.3">
      <c r="I364" s="16"/>
      <c r="K364" s="287"/>
      <c r="X364" s="115"/>
      <c r="Y364" s="16"/>
      <c r="AD364" s="16"/>
      <c r="AE364" s="16"/>
      <c r="AF364" s="16"/>
      <c r="AG364" s="16"/>
      <c r="AH364" s="16"/>
      <c r="AI364" s="115"/>
      <c r="AJ364" s="16"/>
      <c r="AK364" s="120"/>
      <c r="AL364" s="16"/>
      <c r="AM364" s="16"/>
      <c r="AN364" s="16"/>
      <c r="AO364" s="16"/>
      <c r="AP364" s="16"/>
      <c r="AQ364" s="16"/>
      <c r="AR364" s="16"/>
      <c r="AS364" s="16"/>
      <c r="AT364" s="20"/>
      <c r="AU364" s="20"/>
      <c r="AV364" s="20"/>
      <c r="AW364" s="20"/>
      <c r="AX364" s="20"/>
      <c r="AY364" s="20"/>
      <c r="AZ364" s="149"/>
      <c r="BA364" s="20"/>
      <c r="BB364" s="3"/>
      <c r="BC364" s="20"/>
      <c r="BD364" s="20"/>
      <c r="BE364" s="20"/>
      <c r="BF364" s="20"/>
      <c r="BG364" s="26"/>
      <c r="BH364" s="26"/>
      <c r="BI364" s="26"/>
      <c r="BJ364" s="26"/>
      <c r="BK364" s="26"/>
    </row>
    <row r="365" spans="9:63" s="15" customFormat="1" x14ac:dyDescent="0.3">
      <c r="I365" s="16"/>
      <c r="K365" s="287"/>
      <c r="X365" s="115"/>
      <c r="Y365" s="16"/>
      <c r="AD365" s="16"/>
      <c r="AE365" s="16"/>
      <c r="AF365" s="16"/>
      <c r="AG365" s="16"/>
      <c r="AH365" s="16"/>
      <c r="AI365" s="115"/>
      <c r="AJ365" s="16"/>
      <c r="AK365" s="120"/>
      <c r="AL365" s="16"/>
      <c r="AM365" s="16"/>
      <c r="AN365" s="16"/>
      <c r="AO365" s="16"/>
      <c r="AP365" s="16"/>
      <c r="AQ365" s="16"/>
      <c r="AR365" s="16"/>
      <c r="AS365" s="16"/>
      <c r="AT365" s="20"/>
      <c r="AU365" s="20"/>
      <c r="AV365" s="20"/>
      <c r="AW365" s="20"/>
      <c r="AX365" s="20"/>
      <c r="AY365" s="20"/>
      <c r="AZ365" s="149"/>
      <c r="BA365" s="20"/>
      <c r="BB365" s="3"/>
      <c r="BC365" s="20"/>
      <c r="BD365" s="20"/>
      <c r="BE365" s="20"/>
      <c r="BF365" s="20"/>
      <c r="BG365" s="26"/>
      <c r="BH365" s="26"/>
      <c r="BI365" s="26"/>
      <c r="BJ365" s="26"/>
      <c r="BK365" s="26"/>
    </row>
    <row r="366" spans="9:63" s="15" customFormat="1" x14ac:dyDescent="0.3">
      <c r="I366" s="16"/>
      <c r="K366" s="287"/>
      <c r="X366" s="115"/>
      <c r="Y366" s="16"/>
      <c r="AD366" s="16"/>
      <c r="AE366" s="16"/>
      <c r="AF366" s="16"/>
      <c r="AG366" s="16"/>
      <c r="AH366" s="16"/>
      <c r="AI366" s="115"/>
      <c r="AJ366" s="16"/>
      <c r="AK366" s="120"/>
      <c r="AL366" s="16"/>
      <c r="AM366" s="16"/>
      <c r="AN366" s="16"/>
      <c r="AO366" s="16"/>
      <c r="AP366" s="16"/>
      <c r="AQ366" s="16"/>
      <c r="AR366" s="16"/>
      <c r="AS366" s="16"/>
      <c r="AT366" s="20"/>
      <c r="AU366" s="20"/>
      <c r="AV366" s="20"/>
      <c r="AW366" s="20"/>
      <c r="AX366" s="20"/>
      <c r="AY366" s="20"/>
      <c r="AZ366" s="149"/>
      <c r="BA366" s="20"/>
      <c r="BB366" s="3"/>
      <c r="BC366" s="20"/>
      <c r="BD366" s="20"/>
      <c r="BE366" s="20"/>
      <c r="BF366" s="20"/>
      <c r="BG366" s="26"/>
      <c r="BH366" s="26"/>
      <c r="BI366" s="26"/>
      <c r="BJ366" s="26"/>
      <c r="BK366" s="26"/>
    </row>
    <row r="367" spans="9:63" s="15" customFormat="1" x14ac:dyDescent="0.3">
      <c r="I367" s="16"/>
      <c r="K367" s="287"/>
      <c r="X367" s="115"/>
      <c r="Y367" s="16"/>
      <c r="AD367" s="16"/>
      <c r="AE367" s="16"/>
      <c r="AF367" s="16"/>
      <c r="AG367" s="16"/>
      <c r="AH367" s="16"/>
      <c r="AI367" s="115"/>
      <c r="AJ367" s="16"/>
      <c r="AK367" s="120"/>
      <c r="AL367" s="16"/>
      <c r="AM367" s="16"/>
      <c r="AN367" s="16"/>
      <c r="AO367" s="16"/>
      <c r="AP367" s="16"/>
      <c r="AQ367" s="16"/>
      <c r="AR367" s="16"/>
      <c r="AS367" s="16"/>
      <c r="AT367" s="20"/>
      <c r="AU367" s="20"/>
      <c r="AV367" s="20"/>
      <c r="AW367" s="20"/>
      <c r="AX367" s="20"/>
      <c r="AY367" s="20"/>
      <c r="AZ367" s="149"/>
      <c r="BA367" s="20"/>
      <c r="BB367" s="3"/>
      <c r="BC367" s="20"/>
      <c r="BD367" s="20"/>
      <c r="BE367" s="20"/>
      <c r="BF367" s="20"/>
      <c r="BG367" s="26"/>
      <c r="BH367" s="26"/>
      <c r="BI367" s="26"/>
      <c r="BJ367" s="26"/>
      <c r="BK367" s="26"/>
    </row>
    <row r="368" spans="9:63" s="15" customFormat="1" x14ac:dyDescent="0.3">
      <c r="I368" s="16"/>
      <c r="K368" s="287"/>
      <c r="X368" s="115"/>
      <c r="Y368" s="16"/>
      <c r="AD368" s="16"/>
      <c r="AE368" s="16"/>
      <c r="AF368" s="16"/>
      <c r="AG368" s="16"/>
      <c r="AH368" s="16"/>
      <c r="AI368" s="115"/>
      <c r="AJ368" s="16"/>
      <c r="AK368" s="120"/>
      <c r="AL368" s="16"/>
      <c r="AM368" s="16"/>
      <c r="AN368" s="16"/>
      <c r="AO368" s="16"/>
      <c r="AP368" s="16"/>
      <c r="AQ368" s="16"/>
      <c r="AR368" s="16"/>
      <c r="AS368" s="16"/>
      <c r="AT368" s="20"/>
      <c r="AU368" s="20"/>
      <c r="AV368" s="20"/>
      <c r="AW368" s="20"/>
      <c r="AX368" s="20"/>
      <c r="AY368" s="20"/>
      <c r="AZ368" s="149"/>
      <c r="BA368" s="20"/>
      <c r="BB368" s="3"/>
      <c r="BC368" s="20"/>
      <c r="BD368" s="20"/>
      <c r="BE368" s="20"/>
      <c r="BF368" s="20"/>
      <c r="BG368" s="26"/>
      <c r="BH368" s="26"/>
      <c r="BI368" s="26"/>
      <c r="BJ368" s="26"/>
      <c r="BK368" s="26"/>
    </row>
    <row r="369" spans="9:63" s="15" customFormat="1" x14ac:dyDescent="0.3">
      <c r="I369" s="16"/>
      <c r="K369" s="287"/>
      <c r="X369" s="115"/>
      <c r="Y369" s="16"/>
      <c r="AD369" s="16"/>
      <c r="AE369" s="16"/>
      <c r="AF369" s="16"/>
      <c r="AG369" s="16"/>
      <c r="AH369" s="16"/>
      <c r="AI369" s="115"/>
      <c r="AJ369" s="16"/>
      <c r="AK369" s="120"/>
      <c r="AL369" s="16"/>
      <c r="AM369" s="16"/>
      <c r="AN369" s="16"/>
      <c r="AO369" s="16"/>
      <c r="AP369" s="16"/>
      <c r="AQ369" s="16"/>
      <c r="AR369" s="16"/>
      <c r="AS369" s="16"/>
      <c r="AT369" s="20"/>
      <c r="AU369" s="20"/>
      <c r="AV369" s="20"/>
      <c r="AW369" s="20"/>
      <c r="AX369" s="20"/>
      <c r="AY369" s="20"/>
      <c r="AZ369" s="149"/>
      <c r="BA369" s="20"/>
      <c r="BB369" s="3"/>
      <c r="BC369" s="20"/>
      <c r="BD369" s="20"/>
      <c r="BE369" s="20"/>
      <c r="BF369" s="20"/>
      <c r="BG369" s="26"/>
      <c r="BH369" s="26"/>
      <c r="BI369" s="26"/>
      <c r="BJ369" s="26"/>
      <c r="BK369" s="26"/>
    </row>
    <row r="370" spans="9:63" s="15" customFormat="1" x14ac:dyDescent="0.3">
      <c r="I370" s="16"/>
      <c r="K370" s="287"/>
      <c r="X370" s="115"/>
      <c r="Y370" s="16"/>
      <c r="AD370" s="16"/>
      <c r="AE370" s="16"/>
      <c r="AF370" s="16"/>
      <c r="AG370" s="16"/>
      <c r="AH370" s="16"/>
      <c r="AI370" s="115"/>
      <c r="AJ370" s="16"/>
      <c r="AK370" s="120"/>
      <c r="AL370" s="16"/>
      <c r="AM370" s="16"/>
      <c r="AN370" s="16"/>
      <c r="AO370" s="16"/>
      <c r="AP370" s="16"/>
      <c r="AQ370" s="16"/>
      <c r="AR370" s="16"/>
      <c r="AS370" s="16"/>
      <c r="AT370" s="20"/>
      <c r="AU370" s="20"/>
      <c r="AV370" s="20"/>
      <c r="AW370" s="20"/>
      <c r="AX370" s="20"/>
      <c r="AY370" s="20"/>
      <c r="AZ370" s="149"/>
      <c r="BA370" s="20"/>
      <c r="BB370" s="3"/>
      <c r="BC370" s="20"/>
      <c r="BD370" s="20"/>
      <c r="BE370" s="20"/>
      <c r="BF370" s="20"/>
      <c r="BG370" s="26"/>
      <c r="BH370" s="26"/>
      <c r="BI370" s="26"/>
      <c r="BJ370" s="26"/>
      <c r="BK370" s="26"/>
    </row>
    <row r="371" spans="9:63" s="15" customFormat="1" x14ac:dyDescent="0.3">
      <c r="I371" s="16"/>
      <c r="K371" s="287"/>
      <c r="X371" s="115"/>
      <c r="Y371" s="16"/>
      <c r="AD371" s="16"/>
      <c r="AE371" s="16"/>
      <c r="AF371" s="16"/>
      <c r="AG371" s="16"/>
      <c r="AH371" s="16"/>
      <c r="AI371" s="115"/>
      <c r="AJ371" s="16"/>
      <c r="AK371" s="120"/>
      <c r="AL371" s="16"/>
      <c r="AM371" s="16"/>
      <c r="AN371" s="16"/>
      <c r="AO371" s="16"/>
      <c r="AP371" s="16"/>
      <c r="AQ371" s="16"/>
      <c r="AR371" s="16"/>
      <c r="AS371" s="16"/>
      <c r="AT371" s="20"/>
      <c r="AU371" s="20"/>
      <c r="AV371" s="20"/>
      <c r="AW371" s="20"/>
      <c r="AX371" s="20"/>
      <c r="AY371" s="20"/>
      <c r="AZ371" s="149"/>
      <c r="BA371" s="20"/>
      <c r="BB371" s="3"/>
      <c r="BC371" s="20"/>
      <c r="BD371" s="20"/>
      <c r="BE371" s="20"/>
      <c r="BF371" s="20"/>
      <c r="BG371" s="26"/>
      <c r="BH371" s="26"/>
      <c r="BI371" s="26"/>
      <c r="BJ371" s="26"/>
      <c r="BK371" s="26"/>
    </row>
    <row r="372" spans="9:63" s="15" customFormat="1" x14ac:dyDescent="0.3">
      <c r="I372" s="16"/>
      <c r="K372" s="287"/>
      <c r="X372" s="115"/>
      <c r="Y372" s="16"/>
      <c r="AD372" s="16"/>
      <c r="AE372" s="16"/>
      <c r="AF372" s="16"/>
      <c r="AG372" s="16"/>
      <c r="AH372" s="16"/>
      <c r="AI372" s="115"/>
      <c r="AJ372" s="16"/>
      <c r="AK372" s="120"/>
      <c r="AL372" s="16"/>
      <c r="AM372" s="16"/>
      <c r="AN372" s="16"/>
      <c r="AO372" s="16"/>
      <c r="AP372" s="16"/>
      <c r="AQ372" s="16"/>
      <c r="AR372" s="16"/>
      <c r="AS372" s="16"/>
      <c r="AT372" s="20"/>
      <c r="AU372" s="20"/>
      <c r="AV372" s="20"/>
      <c r="AW372" s="20"/>
      <c r="AX372" s="20"/>
      <c r="AY372" s="20"/>
      <c r="AZ372" s="149"/>
      <c r="BA372" s="20"/>
      <c r="BB372" s="3"/>
      <c r="BC372" s="20"/>
      <c r="BD372" s="20"/>
      <c r="BE372" s="20"/>
      <c r="BF372" s="20"/>
      <c r="BG372" s="26"/>
      <c r="BH372" s="26"/>
      <c r="BI372" s="26"/>
      <c r="BJ372" s="26"/>
      <c r="BK372" s="26"/>
    </row>
    <row r="373" spans="9:63" s="15" customFormat="1" x14ac:dyDescent="0.3">
      <c r="I373" s="16"/>
      <c r="K373" s="287"/>
      <c r="X373" s="115"/>
      <c r="Y373" s="16"/>
      <c r="AD373" s="16"/>
      <c r="AE373" s="16"/>
      <c r="AF373" s="16"/>
      <c r="AG373" s="16"/>
      <c r="AH373" s="16"/>
      <c r="AI373" s="115"/>
      <c r="AJ373" s="16"/>
      <c r="AK373" s="120"/>
      <c r="AL373" s="16"/>
      <c r="AM373" s="16"/>
      <c r="AN373" s="16"/>
      <c r="AO373" s="16"/>
      <c r="AP373" s="16"/>
      <c r="AQ373" s="16"/>
      <c r="AR373" s="16"/>
      <c r="AS373" s="16"/>
      <c r="AT373" s="20"/>
      <c r="AU373" s="20"/>
      <c r="AV373" s="20"/>
      <c r="AW373" s="20"/>
      <c r="AX373" s="20"/>
      <c r="AY373" s="20"/>
      <c r="AZ373" s="149"/>
      <c r="BA373" s="20"/>
      <c r="BB373" s="3"/>
      <c r="BC373" s="20"/>
      <c r="BD373" s="20"/>
      <c r="BE373" s="20"/>
      <c r="BF373" s="20"/>
      <c r="BG373" s="26"/>
      <c r="BH373" s="26"/>
      <c r="BI373" s="26"/>
      <c r="BJ373" s="26"/>
      <c r="BK373" s="26"/>
    </row>
    <row r="374" spans="9:63" s="15" customFormat="1" x14ac:dyDescent="0.3">
      <c r="I374" s="16"/>
      <c r="K374" s="287"/>
      <c r="X374" s="115"/>
      <c r="Y374" s="16"/>
      <c r="AD374" s="16"/>
      <c r="AE374" s="16"/>
      <c r="AF374" s="16"/>
      <c r="AG374" s="16"/>
      <c r="AH374" s="16"/>
      <c r="AI374" s="115"/>
      <c r="AJ374" s="16"/>
      <c r="AK374" s="120"/>
      <c r="AL374" s="16"/>
      <c r="AM374" s="16"/>
      <c r="AN374" s="16"/>
      <c r="AO374" s="16"/>
      <c r="AP374" s="16"/>
      <c r="AQ374" s="16"/>
      <c r="AR374" s="16"/>
      <c r="AS374" s="16"/>
      <c r="AT374" s="20"/>
      <c r="AU374" s="20"/>
      <c r="AV374" s="20"/>
      <c r="AW374" s="20"/>
      <c r="AX374" s="20"/>
      <c r="AY374" s="20"/>
      <c r="AZ374" s="149"/>
      <c r="BA374" s="20"/>
      <c r="BB374" s="3"/>
      <c r="BC374" s="20"/>
      <c r="BD374" s="20"/>
      <c r="BE374" s="20"/>
      <c r="BF374" s="20"/>
      <c r="BG374" s="26"/>
      <c r="BH374" s="26"/>
      <c r="BI374" s="26"/>
      <c r="BJ374" s="26"/>
      <c r="BK374" s="26"/>
    </row>
    <row r="375" spans="9:63" s="15" customFormat="1" x14ac:dyDescent="0.3">
      <c r="I375" s="16"/>
      <c r="K375" s="287"/>
      <c r="X375" s="115"/>
      <c r="Y375" s="16"/>
      <c r="AD375" s="16"/>
      <c r="AE375" s="16"/>
      <c r="AF375" s="16"/>
      <c r="AG375" s="16"/>
      <c r="AH375" s="16"/>
      <c r="AI375" s="115"/>
      <c r="AJ375" s="16"/>
      <c r="AK375" s="120"/>
      <c r="AL375" s="16"/>
      <c r="AM375" s="16"/>
      <c r="AN375" s="16"/>
      <c r="AO375" s="16"/>
      <c r="AP375" s="16"/>
      <c r="AQ375" s="16"/>
      <c r="AR375" s="16"/>
      <c r="AS375" s="16"/>
      <c r="AT375" s="20"/>
      <c r="AU375" s="20"/>
      <c r="AV375" s="20"/>
      <c r="AW375" s="20"/>
      <c r="AX375" s="20"/>
      <c r="AY375" s="20"/>
      <c r="AZ375" s="149"/>
      <c r="BA375" s="20"/>
      <c r="BB375" s="3"/>
      <c r="BC375" s="20"/>
      <c r="BD375" s="20"/>
      <c r="BE375" s="20"/>
      <c r="BF375" s="20"/>
      <c r="BG375" s="26"/>
      <c r="BH375" s="26"/>
      <c r="BI375" s="26"/>
      <c r="BJ375" s="26"/>
      <c r="BK375" s="26"/>
    </row>
  </sheetData>
  <autoFilter ref="A1:BM71" xr:uid="{D8C3CA54-58D9-409B-B0BE-B24BFC89141C}"/>
  <conditionalFormatting sqref="AH5">
    <cfRule type="iconSet" priority="4">
      <iconSet iconSet="3Arrows">
        <cfvo type="percent" val="0"/>
        <cfvo type="num" val="0"/>
        <cfvo type="num" val="0"/>
      </iconSet>
    </cfRule>
  </conditionalFormatting>
  <conditionalFormatting sqref="AH3">
    <cfRule type="iconSet" priority="3">
      <iconSet iconSet="3Arrows">
        <cfvo type="percent" val="0"/>
        <cfvo type="num" val="0"/>
        <cfvo type="num" val="0"/>
      </iconSet>
    </cfRule>
  </conditionalFormatting>
  <conditionalFormatting sqref="AH31:AH32 AH6:AH29 AH1:AH2 AH4">
    <cfRule type="iconSet" priority="11">
      <iconSet iconSet="3Arrows">
        <cfvo type="percent" val="0"/>
        <cfvo type="num" val="0"/>
        <cfvo type="num" val="0"/>
      </iconSet>
    </cfRule>
  </conditionalFormatting>
  <conditionalFormatting sqref="AH30">
    <cfRule type="iconSet" priority="12">
      <iconSet iconSet="3Arrows">
        <cfvo type="percent" val="0"/>
        <cfvo type="num" val="0"/>
        <cfvo type="num" val="0"/>
      </iconSet>
    </cfRule>
  </conditionalFormatting>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22AF958A226B747940A56394927C45F" ma:contentTypeVersion="10" ma:contentTypeDescription="Create a new document." ma:contentTypeScope="" ma:versionID="ecd9a14ae4656993a230a5e78cdd414f">
  <xsd:schema xmlns:xsd="http://www.w3.org/2001/XMLSchema" xmlns:xs="http://www.w3.org/2001/XMLSchema" xmlns:p="http://schemas.microsoft.com/office/2006/metadata/properties" xmlns:ns2="d89d0ed6-5e22-4705-93fb-bddbd03be25a" xmlns:ns3="dc838aa3-bb9a-4ee5-a7b7-9db1b70bdb39" targetNamespace="http://schemas.microsoft.com/office/2006/metadata/properties" ma:root="true" ma:fieldsID="f682917a1d996e308a8253a3303b3eb6" ns2:_="" ns3:_="">
    <xsd:import namespace="d89d0ed6-5e22-4705-93fb-bddbd03be25a"/>
    <xsd:import namespace="dc838aa3-bb9a-4ee5-a7b7-9db1b70bdb3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9d0ed6-5e22-4705-93fb-bddbd03be2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c838aa3-bb9a-4ee5-a7b7-9db1b70bdb3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642D2B4-B379-4211-AFE9-4AB17C643EF1}"/>
</file>

<file path=customXml/itemProps2.xml><?xml version="1.0" encoding="utf-8"?>
<ds:datastoreItem xmlns:ds="http://schemas.openxmlformats.org/officeDocument/2006/customXml" ds:itemID="{D2F4D54C-A09B-4353-B34A-733280E5C106}"/>
</file>

<file path=customXml/itemProps3.xml><?xml version="1.0" encoding="utf-8"?>
<ds:datastoreItem xmlns:ds="http://schemas.openxmlformats.org/officeDocument/2006/customXml" ds:itemID="{1298EA45-AC47-4061-B026-789201A6A6F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Metingen_HvA_IF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ted veldkamp</dc:creator>
  <cp:lastModifiedBy>ted veldkamp</cp:lastModifiedBy>
  <dcterms:created xsi:type="dcterms:W3CDTF">2020-03-27T08:09:57Z</dcterms:created>
  <dcterms:modified xsi:type="dcterms:W3CDTF">2020-10-09T20:13:45Z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0x010100122AF958A226B747940A56394927C45F</vt:lpwstr>
  </property>
</Properties>
</file>